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gtafsr01\fire\Clients\B\Brookfield Renewable-1111111111\Tax\zz Work-in-Progress\Compliance\2025\Deliverables\BEP CDS Deliverables\Website Uploads\"/>
    </mc:Choice>
  </mc:AlternateContent>
  <xr:revisionPtr revIDLastSave="0" documentId="13_ncr:1_{3D267845-C4DC-4753-8399-BB3374E7704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CB as at December 31, 2024" sheetId="1" r:id="rId1"/>
    <sheet name="Distributions Detail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9" i="1" l="1"/>
  <c r="AZ27" i="1"/>
  <c r="G158" i="2"/>
  <c r="G157" i="2"/>
  <c r="G156" i="2"/>
  <c r="G155" i="2"/>
  <c r="AW19" i="1"/>
  <c r="G142" i="2"/>
  <c r="AW27" i="1"/>
  <c r="G151" i="2"/>
  <c r="G149" i="2"/>
  <c r="G148" i="2"/>
  <c r="G147" i="2"/>
  <c r="G146" i="2"/>
  <c r="AT19" i="1"/>
  <c r="AT27" i="1"/>
  <c r="G137" i="2"/>
  <c r="G160" i="2" l="1"/>
  <c r="G140" i="2"/>
  <c r="G139" i="2"/>
  <c r="G138" i="2"/>
  <c r="G133" i="2"/>
  <c r="G131" i="2" l="1"/>
  <c r="G130" i="2"/>
  <c r="G129" i="2"/>
  <c r="G128" i="2"/>
  <c r="AQ27" i="1"/>
  <c r="AQ19" i="1"/>
  <c r="AN27" i="1"/>
  <c r="AN19" i="1"/>
  <c r="G124" i="2"/>
  <c r="G122" i="2"/>
  <c r="G121" i="2"/>
  <c r="G120" i="2"/>
  <c r="G119" i="2"/>
  <c r="AH23" i="1"/>
  <c r="AH24" i="1"/>
  <c r="AH25" i="1"/>
  <c r="AH26" i="1"/>
  <c r="AJ27" i="1"/>
  <c r="AH22" i="1"/>
  <c r="AJ19" i="1"/>
  <c r="G111" i="2"/>
  <c r="G113" i="2"/>
  <c r="G112" i="2"/>
  <c r="G110" i="2"/>
  <c r="G109" i="2"/>
  <c r="G115" i="2" l="1"/>
  <c r="AF26" i="1" l="1"/>
  <c r="AF25" i="1"/>
  <c r="AF23" i="1"/>
  <c r="B26" i="1"/>
  <c r="B25" i="1"/>
  <c r="B23" i="1"/>
  <c r="B22" i="1"/>
  <c r="J26" i="1"/>
  <c r="J25" i="1"/>
  <c r="J23" i="1"/>
  <c r="J22" i="1"/>
  <c r="N26" i="1"/>
  <c r="N25" i="1"/>
  <c r="N23" i="1"/>
  <c r="N22" i="1"/>
  <c r="R26" i="1"/>
  <c r="R25" i="1"/>
  <c r="R23" i="1"/>
  <c r="R22" i="1"/>
  <c r="V26" i="1"/>
  <c r="V25" i="1"/>
  <c r="V23" i="1"/>
  <c r="V22" i="1"/>
  <c r="AD26" i="1"/>
  <c r="AD25" i="1"/>
  <c r="AD23" i="1"/>
  <c r="AD22" i="1"/>
  <c r="Z23" i="1"/>
  <c r="Z25" i="1"/>
  <c r="Z26" i="1"/>
  <c r="Z22" i="1"/>
  <c r="AF19" i="1"/>
  <c r="G102" i="2"/>
  <c r="G101" i="2"/>
  <c r="G100" i="2"/>
  <c r="G99" i="2"/>
  <c r="G104" i="2" l="1"/>
  <c r="AF27" i="1"/>
  <c r="AB27" i="1"/>
  <c r="AB19" i="1"/>
  <c r="G92" i="2"/>
  <c r="G91" i="2"/>
  <c r="G90" i="2"/>
  <c r="G89" i="2"/>
  <c r="G94" i="2" s="1"/>
  <c r="X27" i="1" l="1"/>
  <c r="X19" i="1"/>
  <c r="G82" i="2" l="1"/>
  <c r="G81" i="2"/>
  <c r="G80" i="2"/>
  <c r="G79" i="2"/>
  <c r="G84" i="2" s="1"/>
  <c r="T27" i="1" l="1"/>
  <c r="T19" i="1"/>
  <c r="G72" i="2"/>
  <c r="G71" i="2"/>
  <c r="G70" i="2"/>
  <c r="G69" i="2"/>
  <c r="G74" i="2" l="1"/>
  <c r="P27" i="1"/>
  <c r="P19" i="1" l="1"/>
  <c r="G55" i="2"/>
  <c r="G56" i="2"/>
  <c r="G57" i="2"/>
  <c r="G54" i="2"/>
  <c r="G59" i="2" l="1"/>
  <c r="G40" i="2"/>
  <c r="L14" i="1" s="1"/>
  <c r="G43" i="2" l="1"/>
  <c r="L18" i="1" s="1"/>
  <c r="G42" i="2"/>
  <c r="L17" i="1" s="1"/>
  <c r="G41" i="2"/>
  <c r="L15" i="1" s="1"/>
  <c r="G39" i="2"/>
  <c r="L13" i="1" s="1"/>
  <c r="L19" i="1" l="1"/>
  <c r="G45" i="2"/>
  <c r="L27" i="1"/>
  <c r="F27" i="1"/>
  <c r="H26" i="1" l="1"/>
  <c r="H25" i="1"/>
  <c r="H23" i="1"/>
  <c r="H22" i="1"/>
  <c r="G28" i="2"/>
  <c r="H18" i="1" s="1"/>
  <c r="G27" i="2"/>
  <c r="H17" i="1" s="1"/>
  <c r="G26" i="2"/>
  <c r="H15" i="1" s="1"/>
  <c r="G25" i="2"/>
  <c r="H14" i="1" s="1"/>
  <c r="H27" i="1" l="1"/>
  <c r="H19" i="1"/>
  <c r="G30" i="2"/>
  <c r="D27" i="1" l="1"/>
  <c r="D19" i="1"/>
  <c r="G11" i="2"/>
  <c r="F18" i="1" s="1"/>
  <c r="G12" i="2"/>
  <c r="F17" i="1" s="1"/>
  <c r="D29" i="1" l="1"/>
  <c r="F11" i="1" s="1"/>
  <c r="G13" i="2" l="1"/>
  <c r="F15" i="1" s="1"/>
  <c r="G14" i="2"/>
  <c r="F14" i="1" s="1"/>
  <c r="F19" i="1" l="1"/>
  <c r="F29" i="1" s="1"/>
  <c r="H11" i="1" s="1"/>
  <c r="H29" i="1" s="1"/>
  <c r="L11" i="1" s="1"/>
  <c r="L29" i="1" s="1"/>
  <c r="P11" i="1" s="1"/>
  <c r="P29" i="1" s="1"/>
  <c r="T11" i="1" s="1"/>
  <c r="T29" i="1" s="1"/>
  <c r="X11" i="1" s="1"/>
  <c r="X29" i="1" s="1"/>
  <c r="AB11" i="1" s="1"/>
  <c r="AB29" i="1" s="1"/>
  <c r="AF11" i="1" s="1"/>
  <c r="AF29" i="1" s="1"/>
  <c r="G16" i="2"/>
  <c r="AJ11" i="1" l="1"/>
  <c r="AJ29" i="1" s="1"/>
  <c r="AJ31" i="1" s="1"/>
  <c r="AN11" i="1" s="1"/>
  <c r="AN29" i="1" s="1"/>
  <c r="AQ11" i="1" s="1"/>
  <c r="AQ29" i="1" s="1"/>
  <c r="AT11" i="1" s="1"/>
  <c r="AT29" i="1" s="1"/>
  <c r="AW11" i="1" s="1"/>
  <c r="AW29" i="1" s="1"/>
  <c r="AZ11" i="1" s="1"/>
  <c r="AZ29" i="1" s="1"/>
</calcChain>
</file>

<file path=xl/sharedStrings.xml><?xml version="1.0" encoding="utf-8"?>
<sst xmlns="http://schemas.openxmlformats.org/spreadsheetml/2006/main" count="107" uniqueCount="66">
  <si>
    <t>CAD$'s per Unit</t>
  </si>
  <si>
    <t>Adjusted cost base beginning of period</t>
  </si>
  <si>
    <t>Less: Distributions</t>
  </si>
  <si>
    <t>Payment Date</t>
  </si>
  <si>
    <t>Exchange</t>
  </si>
  <si>
    <t>Rate</t>
  </si>
  <si>
    <t>CAD$</t>
  </si>
  <si>
    <t>Amount</t>
  </si>
  <si>
    <t>US$</t>
  </si>
  <si>
    <t>Adjusted cost base end of period</t>
  </si>
  <si>
    <t>The adjusted cost base is used in calculating the capital gain or loss, assuming the units are capital property of the holder, on any disposition.</t>
  </si>
  <si>
    <t>A holder of units is required to reduce the adjusted cost base of their units by an amount equal to the cumulative distributions received plus (minus) any cumulative income (loss) and</t>
  </si>
  <si>
    <t>the distribution reinvestment plan, such amounts would be added to the adjusted cost base.</t>
  </si>
  <si>
    <t>Subtotal</t>
  </si>
  <si>
    <t>Plus (Less): Net Tax Allocations</t>
  </si>
  <si>
    <t>Adjusted Cost Base of One Unit Received on Merger (No Tax Rollover)</t>
  </si>
  <si>
    <t>2012 Distributions</t>
  </si>
  <si>
    <t>Total 2012 Distributions</t>
  </si>
  <si>
    <t>immediately post November 2011 merger</t>
  </si>
  <si>
    <t>n/a</t>
  </si>
  <si>
    <t>The table above reflects the adjusted cost base to a holder of one original unit received on the merger in November 2011 that did not file a tax election and owned continuously up to</t>
  </si>
  <si>
    <t>should start the adjusted cost base calculation with the adjusted cost base of their Brookfield Renewable Power Fund units immediately prior to the merger instead of the $25.53 value of a</t>
  </si>
  <si>
    <t>Each unitholder's adjusted cost base is calculated based upon the amount paid for their units and the period through which the units were held.  Unitholders should consult</t>
  </si>
  <si>
    <t>their own tax advisors with respect to the calculation of the adjusted cost base of their units.</t>
  </si>
  <si>
    <t>Notes:</t>
  </si>
  <si>
    <t>other amounts allocated on their T5013.  Taxable income is allocated to unitholders based upon distributions.  The computation of adjusted cost base must be done in Canadian dollars.</t>
  </si>
  <si>
    <t>Brookfield Renewable Power Fund unit used in the schedule above that is applicable to a unitholder that did not file a Tax Election.  Additional historical information is available on the</t>
  </si>
  <si>
    <t>2013 Distributions</t>
  </si>
  <si>
    <t>Total 2013 Distributions</t>
  </si>
  <si>
    <t>2014 Distributions</t>
  </si>
  <si>
    <t>2015 Distributions</t>
  </si>
  <si>
    <t>Total 2014 Distributions</t>
  </si>
  <si>
    <t>Total 2015 Distributions</t>
  </si>
  <si>
    <t>Total 2016 Distributions</t>
  </si>
  <si>
    <t>2016 Distributions</t>
  </si>
  <si>
    <t>This information is intended to assist a unitholder of Brookfield Renewable Partners L.P. in the calculation of the adjusted cost base of their units.</t>
  </si>
  <si>
    <t>A former Brookfield Renewable Power Fund unitholder that received their Brookfield Renewable Partners L.P. units as a result of the November 2011 merger and filed a Tax Election</t>
  </si>
  <si>
    <t>website to assist a unitholder with the computation of their Brookfield Renewable Power Fund units adjusted cost base immediately prior to the November 2011 combination.</t>
  </si>
  <si>
    <t>2017 Distributions</t>
  </si>
  <si>
    <t>Total 2017 Distributions</t>
  </si>
  <si>
    <t>2018 Distributions</t>
  </si>
  <si>
    <t>Total 2018 Distributions</t>
  </si>
  <si>
    <t>2019 Distributions</t>
  </si>
  <si>
    <t>Total 2019 Distributions</t>
  </si>
  <si>
    <t>2020 Distributions</t>
  </si>
  <si>
    <t>Total 2020 Distributions</t>
  </si>
  <si>
    <t>Fair market value of 1 BEP unit</t>
  </si>
  <si>
    <t>Brookfield Renewable Partners L.P.</t>
  </si>
  <si>
    <t>Note A</t>
  </si>
  <si>
    <t>The July 30, 2020 distribution was the "special distribution" of Brookfield Renewable Corporation Class A shares. Please see tax information regarding the special distribution here: https://bep.brookfield.com/bepc/stock-and-dividends/tax-information</t>
  </si>
  <si>
    <t>Adjusted for unit split</t>
  </si>
  <si>
    <t>Note B</t>
  </si>
  <si>
    <t>A three-for-two unit split was effected to unitholders of record on December 7 , 2020. The calculation above demonstrates the effect of the unit split on the adjusted cost base as at December 31, 2020.</t>
  </si>
  <si>
    <t>More information about the unit split is available here:</t>
  </si>
  <si>
    <t>https://bep.brookfield.com/press-releases/2020/11-04-2020-115022076</t>
  </si>
  <si>
    <t>2021 Distributions</t>
  </si>
  <si>
    <t>Total 2021 Distributions</t>
  </si>
  <si>
    <t>US Dollar distributions have been converted to Canadian Dollar using the Bank of Canada noon rate on the record date or the preceding business day in the case of a weekend or holiday.</t>
  </si>
  <si>
    <t>December 31, 2021.  It also assumes the holder did not reinvest distributions in additional units under the distribution reinvestment plan.  Had any distributions been reinvested under</t>
  </si>
  <si>
    <t>2022 Distributions</t>
  </si>
  <si>
    <t>Total 2022 Distributions</t>
  </si>
  <si>
    <t>2023 Distributions</t>
  </si>
  <si>
    <t>Total 2023 Distributions</t>
  </si>
  <si>
    <t>2024 Distributions</t>
  </si>
  <si>
    <t>Total 2024 Distributions</t>
  </si>
  <si>
    <t>2025 Distributions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</si>
</sst>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00_);_(* \(#,##0.00000\);_(* &quot;-&quot;??_);_(@_)"/>
    <numFmt numFmtId="165" formatCode="0.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7">
    <xf numFmtId="0" fontId="0" fillId="0" borderId="0" xfId="0"/>
    <xf numFmtId="15" fontId="0" fillId="0" borderId="0" xfId="0" applyNumberFormat="1"/>
    <xf numFmtId="0" fontId="2" fillId="0" borderId="0" xfId="0" applyFont="1"/>
    <xf numFmtId="164" fontId="0" fillId="0" borderId="0" xfId="1" applyNumberFormat="1" applyFont="1"/>
    <xf numFmtId="164" fontId="0" fillId="0" borderId="2" xfId="1" applyNumberFormat="1" applyFont="1" applyBorder="1"/>
    <xf numFmtId="164" fontId="0" fillId="0" borderId="1" xfId="1" applyNumberFormat="1" applyFont="1" applyBorder="1"/>
    <xf numFmtId="164" fontId="0" fillId="0" borderId="0" xfId="1" applyNumberFormat="1" applyFont="1" applyBorder="1"/>
    <xf numFmtId="43" fontId="0" fillId="0" borderId="1" xfId="1" applyFont="1" applyBorder="1"/>
    <xf numFmtId="16" fontId="0" fillId="0" borderId="0" xfId="0" applyNumberFormat="1"/>
    <xf numFmtId="0" fontId="0" fillId="0" borderId="0" xfId="0" applyAlignment="1">
      <alignment horizontal="right"/>
    </xf>
    <xf numFmtId="164" fontId="0" fillId="0" borderId="3" xfId="1" applyNumberFormat="1" applyFont="1" applyBorder="1"/>
    <xf numFmtId="0" fontId="3" fillId="0" borderId="0" xfId="0" applyFont="1" applyAlignment="1">
      <alignment horizontal="center"/>
    </xf>
    <xf numFmtId="16" fontId="0" fillId="0" borderId="0" xfId="0" applyNumberFormat="1" applyAlignment="1">
      <alignment horizontal="right"/>
    </xf>
    <xf numFmtId="164" fontId="0" fillId="0" borderId="0" xfId="1" applyNumberFormat="1" applyFont="1" applyBorder="1" applyAlignment="1">
      <alignment horizontal="right"/>
    </xf>
    <xf numFmtId="164" fontId="0" fillId="0" borderId="0" xfId="1" applyNumberFormat="1" applyFont="1" applyAlignment="1">
      <alignment horizontal="right"/>
    </xf>
    <xf numFmtId="164" fontId="0" fillId="0" borderId="0" xfId="0" applyNumberFormat="1"/>
    <xf numFmtId="0" fontId="0" fillId="0" borderId="2" xfId="0" applyBorder="1"/>
    <xf numFmtId="164" fontId="0" fillId="0" borderId="0" xfId="1" applyNumberFormat="1" applyFont="1" applyFill="1"/>
    <xf numFmtId="164" fontId="0" fillId="0" borderId="3" xfId="1" applyNumberFormat="1" applyFont="1" applyFill="1" applyBorder="1"/>
    <xf numFmtId="0" fontId="4" fillId="0" borderId="0" xfId="0" applyFont="1"/>
    <xf numFmtId="0" fontId="5" fillId="0" borderId="0" xfId="2"/>
    <xf numFmtId="165" fontId="2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165" fontId="0" fillId="0" borderId="0" xfId="0" applyNumberFormat="1"/>
    <xf numFmtId="0" fontId="3" fillId="0" borderId="0" xfId="0" applyFont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gtafsr01\FIRE\Program%20Files%20(x86)\CaseWare\Data\2017%20CDS%20Filing%20(Sync)\Distribution%20Detail%20History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"/>
      <sheetName val="2003"/>
      <sheetName val="2002"/>
      <sheetName val="2001"/>
      <sheetName val="2000"/>
      <sheetName val="1999"/>
    </sheetNames>
    <sheetDataSet>
      <sheetData sheetId="0"/>
      <sheetData sheetId="1">
        <row r="6">
          <cell r="F6">
            <v>0.27144000000000001</v>
          </cell>
          <cell r="G6">
            <v>5.2089999999999997E-2</v>
          </cell>
          <cell r="H6">
            <v>9.8799999999999999E-3</v>
          </cell>
        </row>
        <row r="7">
          <cell r="F7">
            <v>0.28859000000000001</v>
          </cell>
          <cell r="G7">
            <v>5.5379999999999999E-2</v>
          </cell>
          <cell r="H7">
            <v>1.0500000000000001E-2</v>
          </cell>
        </row>
        <row r="8">
          <cell r="F8">
            <v>0.28859000000000001</v>
          </cell>
          <cell r="G8">
            <v>5.5379999999999999E-2</v>
          </cell>
          <cell r="H8">
            <v>1.0500000000000001E-2</v>
          </cell>
        </row>
        <row r="9">
          <cell r="F9">
            <v>0.28859000000000001</v>
          </cell>
          <cell r="G9">
            <v>5.5379999999999999E-2</v>
          </cell>
          <cell r="H9">
            <v>1.0500000000000001E-2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ep.brookfield.com/press-releases/2020/11-04-2020-11502207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2:AZ62"/>
  <sheetViews>
    <sheetView tabSelected="1" topLeftCell="P1" zoomScale="90" zoomScaleNormal="90" workbookViewId="0">
      <selection activeCell="AH17" sqref="AH17"/>
    </sheetView>
  </sheetViews>
  <sheetFormatPr defaultRowHeight="14.5" x14ac:dyDescent="0.35"/>
  <cols>
    <col min="1" max="1" width="40.26953125" customWidth="1"/>
    <col min="2" max="2" width="9.08984375" customWidth="1"/>
    <col min="3" max="3" width="5.36328125" customWidth="1"/>
    <col min="4" max="4" width="11.7265625" customWidth="1"/>
    <col min="6" max="6" width="10" bestFit="1" customWidth="1"/>
    <col min="8" max="8" width="10" bestFit="1" customWidth="1"/>
    <col min="9" max="9" width="3.81640625" customWidth="1"/>
    <col min="10" max="10" width="10" customWidth="1"/>
    <col min="11" max="11" width="5.08984375" customWidth="1"/>
    <col min="12" max="12" width="11.26953125" customWidth="1"/>
    <col min="13" max="13" width="4.81640625" customWidth="1"/>
    <col min="15" max="15" width="4.81640625" customWidth="1"/>
    <col min="16" max="16" width="10" bestFit="1" customWidth="1"/>
    <col min="17" max="17" width="4.81640625" customWidth="1"/>
    <col min="19" max="19" width="4.81640625" customWidth="1"/>
    <col min="20" max="20" width="10" customWidth="1"/>
    <col min="21" max="21" width="4.81640625" customWidth="1"/>
    <col min="23" max="23" width="4.81640625" customWidth="1"/>
    <col min="24" max="24" width="10" customWidth="1"/>
    <col min="25" max="25" width="4.81640625" customWidth="1"/>
    <col min="27" max="27" width="4.81640625" customWidth="1"/>
    <col min="28" max="28" width="10" customWidth="1"/>
    <col min="29" max="29" width="4.81640625" customWidth="1"/>
    <col min="31" max="31" width="4.81640625" customWidth="1"/>
    <col min="32" max="32" width="10" customWidth="1"/>
    <col min="33" max="33" width="4.81640625" customWidth="1"/>
    <col min="34" max="34" width="8.6328125" bestFit="1" customWidth="1"/>
    <col min="35" max="35" width="4.81640625" customWidth="1"/>
    <col min="36" max="36" width="11.36328125" customWidth="1"/>
    <col min="37" max="37" width="7.6328125" customWidth="1"/>
    <col min="38" max="38" width="3.36328125" customWidth="1"/>
    <col min="39" max="39" width="9.36328125" customWidth="1"/>
    <col min="40" max="40" width="11.08984375" customWidth="1"/>
    <col min="41" max="41" width="3.36328125" customWidth="1"/>
    <col min="43" max="43" width="10.6328125" customWidth="1"/>
    <col min="44" max="44" width="3.36328125" customWidth="1"/>
    <col min="46" max="46" width="10.6328125" customWidth="1"/>
    <col min="47" max="47" width="3.36328125" customWidth="1"/>
    <col min="48" max="48" width="10.36328125" customWidth="1"/>
    <col min="49" max="49" width="10.6328125" customWidth="1"/>
    <col min="50" max="50" width="3.36328125" customWidth="1"/>
    <col min="51" max="51" width="10.36328125" customWidth="1"/>
    <col min="52" max="52" width="10.6328125" customWidth="1"/>
  </cols>
  <sheetData>
    <row r="2" spans="1:52" ht="18.75" customHeight="1" x14ac:dyDescent="0.45">
      <c r="A2" s="26" t="s">
        <v>47</v>
      </c>
      <c r="B2" s="26"/>
      <c r="C2" s="26"/>
      <c r="D2" s="26"/>
      <c r="E2" s="26"/>
      <c r="F2" s="26"/>
      <c r="G2" s="26"/>
      <c r="H2" s="26"/>
      <c r="I2" s="11"/>
      <c r="J2" s="11"/>
    </row>
    <row r="3" spans="1:52" ht="18.75" customHeight="1" x14ac:dyDescent="0.45">
      <c r="A3" s="26" t="s">
        <v>15</v>
      </c>
      <c r="B3" s="26"/>
      <c r="C3" s="26"/>
      <c r="D3" s="26"/>
      <c r="E3" s="26"/>
      <c r="F3" s="26"/>
      <c r="G3" s="26"/>
      <c r="H3" s="26"/>
      <c r="I3" s="11"/>
      <c r="J3" s="11"/>
    </row>
    <row r="5" spans="1:52" s="23" customFormat="1" x14ac:dyDescent="0.35">
      <c r="A5" s="22" t="s">
        <v>0</v>
      </c>
      <c r="B5" s="22"/>
      <c r="C5" s="22"/>
      <c r="D5" s="22">
        <v>2011</v>
      </c>
      <c r="E5" s="22"/>
      <c r="F5" s="22">
        <v>2012</v>
      </c>
      <c r="G5" s="22"/>
      <c r="H5" s="22">
        <v>2013</v>
      </c>
      <c r="I5" s="22"/>
      <c r="J5" s="22"/>
      <c r="K5" s="22"/>
      <c r="L5" s="22">
        <v>2014</v>
      </c>
      <c r="M5" s="22"/>
      <c r="N5" s="22"/>
      <c r="O5" s="22"/>
      <c r="P5" s="22">
        <v>2015</v>
      </c>
      <c r="Q5" s="22"/>
      <c r="R5" s="22"/>
      <c r="S5" s="22"/>
      <c r="T5" s="22">
        <v>2016</v>
      </c>
      <c r="U5" s="22"/>
      <c r="V5" s="22"/>
      <c r="W5" s="22"/>
      <c r="X5" s="22">
        <v>2017</v>
      </c>
      <c r="Y5" s="22"/>
      <c r="Z5" s="22"/>
      <c r="AA5" s="22"/>
      <c r="AB5" s="22">
        <v>2018</v>
      </c>
      <c r="AC5" s="22"/>
      <c r="AD5" s="22"/>
      <c r="AE5" s="22"/>
      <c r="AF5" s="22">
        <v>2019</v>
      </c>
      <c r="AG5" s="22"/>
      <c r="AH5" s="22"/>
      <c r="AI5" s="22"/>
      <c r="AJ5" s="22">
        <v>2020</v>
      </c>
      <c r="AK5" s="22"/>
      <c r="AL5" s="22"/>
      <c r="AM5" s="22"/>
      <c r="AN5" s="22">
        <v>2021</v>
      </c>
      <c r="AO5" s="24"/>
      <c r="AP5" s="24"/>
      <c r="AQ5" s="22">
        <v>2022</v>
      </c>
      <c r="AR5" s="24"/>
      <c r="AS5" s="24"/>
      <c r="AT5" s="22">
        <v>2023</v>
      </c>
      <c r="AU5" s="24"/>
      <c r="AV5" s="24"/>
      <c r="AW5" s="22">
        <v>2024</v>
      </c>
      <c r="AX5" s="24"/>
      <c r="AY5" s="24"/>
      <c r="AZ5" s="22">
        <v>2025</v>
      </c>
    </row>
    <row r="8" spans="1:52" x14ac:dyDescent="0.35">
      <c r="A8" t="s">
        <v>46</v>
      </c>
    </row>
    <row r="9" spans="1:52" x14ac:dyDescent="0.35">
      <c r="A9" t="s">
        <v>18</v>
      </c>
      <c r="D9">
        <v>25.53</v>
      </c>
      <c r="F9" s="3"/>
      <c r="G9" s="3"/>
      <c r="H9" s="3"/>
      <c r="I9" s="3"/>
      <c r="J9" s="3"/>
      <c r="K9" s="3"/>
      <c r="L9" s="3"/>
    </row>
    <row r="10" spans="1:52" x14ac:dyDescent="0.35">
      <c r="F10" s="3"/>
      <c r="G10" s="3"/>
      <c r="H10" s="3"/>
      <c r="I10" s="3"/>
      <c r="J10" s="3"/>
      <c r="K10" s="3"/>
      <c r="L10" s="3"/>
    </row>
    <row r="11" spans="1:52" x14ac:dyDescent="0.35">
      <c r="A11" t="s">
        <v>1</v>
      </c>
      <c r="D11" s="9" t="s">
        <v>19</v>
      </c>
      <c r="F11" s="3">
        <f>D29</f>
        <v>25.53</v>
      </c>
      <c r="G11" s="3"/>
      <c r="H11" s="3">
        <f>F29</f>
        <v>25.214782</v>
      </c>
      <c r="I11" s="3"/>
      <c r="J11" s="3"/>
      <c r="K11" s="3"/>
      <c r="L11" s="3">
        <f>H29</f>
        <v>25.150813000000003</v>
      </c>
      <c r="P11" s="15">
        <f>L29</f>
        <v>24.649686510000002</v>
      </c>
      <c r="Q11" s="15"/>
      <c r="T11" s="15">
        <f>P29</f>
        <v>24.064306510000005</v>
      </c>
      <c r="U11" s="15"/>
      <c r="X11" s="15">
        <f>T29</f>
        <v>23.436708510000006</v>
      </c>
      <c r="Y11" s="15"/>
      <c r="AB11" s="15">
        <f>X29</f>
        <v>22.445472510000005</v>
      </c>
      <c r="AC11" s="15"/>
      <c r="AF11" s="15">
        <f>AB29</f>
        <v>21.401911510000005</v>
      </c>
      <c r="AG11" s="15"/>
      <c r="AJ11" s="15">
        <f>AF29</f>
        <v>20.186011510000007</v>
      </c>
      <c r="AN11" s="15">
        <f>AJ31</f>
        <v>4.5226276733333366</v>
      </c>
      <c r="AQ11" s="15">
        <f>AN29</f>
        <v>4.5272876733333369</v>
      </c>
      <c r="AT11" s="15">
        <f>AQ29</f>
        <v>4.6738776733333367</v>
      </c>
      <c r="AW11" s="15">
        <f>AT29</f>
        <v>4.7755376733333366</v>
      </c>
      <c r="AZ11" s="15">
        <f>AW29</f>
        <v>4.9835566733333367</v>
      </c>
    </row>
    <row r="12" spans="1:52" x14ac:dyDescent="0.35">
      <c r="F12" s="3"/>
      <c r="G12" s="3"/>
      <c r="H12" s="3"/>
      <c r="I12" s="3"/>
      <c r="J12" s="3"/>
      <c r="K12" s="3"/>
      <c r="L12" s="3"/>
    </row>
    <row r="13" spans="1:52" x14ac:dyDescent="0.35">
      <c r="A13" t="s">
        <v>2</v>
      </c>
      <c r="J13" s="12">
        <v>41670</v>
      </c>
      <c r="K13" s="3"/>
      <c r="L13" s="3">
        <f>-'Distributions Detail'!G39</f>
        <v>-0.40306375000000005</v>
      </c>
    </row>
    <row r="14" spans="1:52" x14ac:dyDescent="0.35">
      <c r="B14" s="8">
        <v>41305</v>
      </c>
      <c r="D14" s="9" t="s">
        <v>19</v>
      </c>
      <c r="F14" s="3">
        <f>-'Distributions Detail'!G14</f>
        <v>-0.33925500000000003</v>
      </c>
      <c r="G14" s="3"/>
      <c r="H14" s="3">
        <f>-'Distributions Detail'!G25</f>
        <v>-0.34472399999999997</v>
      </c>
      <c r="I14" s="3"/>
      <c r="J14" s="12">
        <v>41729</v>
      </c>
      <c r="K14" s="3"/>
      <c r="L14" s="3">
        <f>-'Distributions Detail'!G40</f>
        <v>-0.28549898999999995</v>
      </c>
      <c r="N14" s="8">
        <v>42094</v>
      </c>
      <c r="P14" s="3">
        <v>-0.52634000000000003</v>
      </c>
      <c r="Q14" s="3"/>
      <c r="R14" s="8">
        <v>42460</v>
      </c>
      <c r="T14" s="3">
        <v>-0.57720950000000004</v>
      </c>
      <c r="U14" s="3"/>
      <c r="V14" s="8">
        <v>42825</v>
      </c>
      <c r="X14" s="17">
        <v>-0.62224250000000003</v>
      </c>
      <c r="Y14" s="3"/>
      <c r="Z14" s="8">
        <v>43188</v>
      </c>
      <c r="AB14" s="17">
        <v>-0.63180599999999998</v>
      </c>
      <c r="AC14" s="3"/>
      <c r="AD14" s="8">
        <v>43553</v>
      </c>
      <c r="AF14" s="17">
        <v>-0.68818999999999997</v>
      </c>
      <c r="AG14" s="3"/>
      <c r="AH14" s="8">
        <v>43920</v>
      </c>
      <c r="AJ14" s="17">
        <v>-0.76795999999999998</v>
      </c>
      <c r="AM14" s="8">
        <v>44286</v>
      </c>
      <c r="AN14" s="17">
        <v>-0.38530999999999999</v>
      </c>
      <c r="AP14" s="8">
        <v>44651</v>
      </c>
      <c r="AQ14" s="17">
        <v>-0.40633999999999998</v>
      </c>
      <c r="AS14" s="8">
        <v>45016</v>
      </c>
      <c r="AT14" s="17">
        <v>-0.45929999999999999</v>
      </c>
      <c r="AV14" s="8">
        <v>45379</v>
      </c>
      <c r="AW14" s="17">
        <v>-0.48174</v>
      </c>
      <c r="AY14" s="8">
        <v>45747</v>
      </c>
      <c r="AZ14" s="17">
        <v>-0.53854000000000002</v>
      </c>
    </row>
    <row r="15" spans="1:52" x14ac:dyDescent="0.35">
      <c r="B15" s="8">
        <v>41394</v>
      </c>
      <c r="D15" s="9" t="s">
        <v>19</v>
      </c>
      <c r="F15" s="3">
        <f>-'Distributions Detail'!G13</f>
        <v>-0.34099799999999997</v>
      </c>
      <c r="G15" s="3"/>
      <c r="H15" s="3">
        <f>-'Distributions Detail'!G26</f>
        <v>-0.36511000000000005</v>
      </c>
      <c r="I15" s="3"/>
      <c r="J15" s="12">
        <v>41820</v>
      </c>
      <c r="K15" s="3"/>
      <c r="L15" s="3">
        <f>-'Distributions Detail'!G41</f>
        <v>-0.41369500000000003</v>
      </c>
      <c r="N15" s="8">
        <v>42185</v>
      </c>
      <c r="P15" s="3">
        <v>-0.51766999999999996</v>
      </c>
      <c r="Q15" s="3"/>
      <c r="R15" s="8">
        <v>42551</v>
      </c>
      <c r="T15" s="3">
        <v>-0.57890050000000004</v>
      </c>
      <c r="U15" s="3"/>
      <c r="V15" s="8">
        <v>42916</v>
      </c>
      <c r="X15" s="17">
        <v>-0.60667475000000004</v>
      </c>
      <c r="Y15" s="3"/>
      <c r="Z15" s="8">
        <v>43280</v>
      </c>
      <c r="AB15" s="17">
        <v>-0.64523200000000003</v>
      </c>
      <c r="AC15" s="3"/>
      <c r="AD15" s="8">
        <v>43644</v>
      </c>
      <c r="AF15" s="17">
        <v>-0.67398000000000002</v>
      </c>
      <c r="AG15" s="3"/>
      <c r="AH15" s="8">
        <v>44012</v>
      </c>
      <c r="AJ15" s="17">
        <v>-0.73931999999999998</v>
      </c>
      <c r="AM15" s="8">
        <v>44377</v>
      </c>
      <c r="AN15" s="17">
        <v>-0.36710999999999999</v>
      </c>
      <c r="AP15" s="8">
        <v>44742</v>
      </c>
      <c r="AQ15" s="17">
        <v>-0.40473999999999999</v>
      </c>
      <c r="AS15" s="8">
        <v>45107</v>
      </c>
      <c r="AT15" s="17">
        <v>-0.45910000000000001</v>
      </c>
      <c r="AV15" s="8">
        <v>45471</v>
      </c>
      <c r="AW15" s="17">
        <v>-0.48410999999999998</v>
      </c>
      <c r="AY15" s="8">
        <v>45838</v>
      </c>
      <c r="AZ15" s="17">
        <v>-0.51317000000000002</v>
      </c>
    </row>
    <row r="16" spans="1:52" x14ac:dyDescent="0.35">
      <c r="B16" s="8"/>
      <c r="D16" s="9"/>
      <c r="F16" s="3"/>
      <c r="G16" s="3"/>
      <c r="H16" s="3"/>
      <c r="I16" s="3"/>
      <c r="J16" s="12"/>
      <c r="K16" s="3"/>
      <c r="L16" s="3"/>
      <c r="N16" s="8"/>
      <c r="P16" s="3"/>
      <c r="Q16" s="3"/>
      <c r="R16" s="8"/>
      <c r="T16" s="3"/>
      <c r="U16" s="3"/>
      <c r="V16" s="8"/>
      <c r="X16" s="17"/>
      <c r="Y16" s="3"/>
      <c r="Z16" s="8"/>
      <c r="AB16" s="17"/>
      <c r="AC16" s="3"/>
      <c r="AD16" s="8"/>
      <c r="AF16" s="17"/>
      <c r="AG16" s="3"/>
      <c r="AH16" s="8">
        <v>44042</v>
      </c>
      <c r="AJ16" s="17">
        <v>-13.673780000000001</v>
      </c>
      <c r="AK16" s="19" t="s">
        <v>48</v>
      </c>
      <c r="AL16" s="19"/>
      <c r="AN16" s="17"/>
      <c r="AQ16" s="17"/>
      <c r="AT16" s="17"/>
      <c r="AW16" s="17"/>
      <c r="AZ16" s="17"/>
    </row>
    <row r="17" spans="1:52" x14ac:dyDescent="0.35">
      <c r="B17" s="8">
        <v>41486</v>
      </c>
      <c r="D17" s="9" t="s">
        <v>19</v>
      </c>
      <c r="F17" s="3">
        <f>-'Distributions Detail'!G12</f>
        <v>-0.34548299999999998</v>
      </c>
      <c r="G17" s="3"/>
      <c r="H17" s="3">
        <f>-'Distributions Detail'!G27</f>
        <v>-0.37290374999999998</v>
      </c>
      <c r="I17" s="3"/>
      <c r="J17" s="12">
        <v>41912</v>
      </c>
      <c r="K17" s="3"/>
      <c r="L17" s="3">
        <f>-'Distributions Detail'!G42</f>
        <v>-0.43431000000000003</v>
      </c>
      <c r="N17" s="8">
        <v>42277</v>
      </c>
      <c r="P17" s="3">
        <v>-0.55584999999999996</v>
      </c>
      <c r="Q17" s="3"/>
      <c r="R17" s="8">
        <v>42643</v>
      </c>
      <c r="T17" s="3">
        <v>-0.58370650000000002</v>
      </c>
      <c r="U17" s="3"/>
      <c r="V17" s="8">
        <v>43008</v>
      </c>
      <c r="X17" s="17">
        <v>-0.58343999999999996</v>
      </c>
      <c r="Y17" s="3"/>
      <c r="Z17" s="8">
        <v>43371</v>
      </c>
      <c r="AB17" s="17">
        <v>-0.63430500000000001</v>
      </c>
      <c r="AC17" s="3"/>
      <c r="AD17" s="8">
        <v>43738</v>
      </c>
      <c r="AF17" s="17">
        <v>-0.68201000000000001</v>
      </c>
      <c r="AG17" s="3"/>
      <c r="AH17" s="8">
        <v>44104</v>
      </c>
      <c r="AJ17" s="17">
        <v>-0.57891000000000004</v>
      </c>
      <c r="AM17" s="8">
        <v>44468</v>
      </c>
      <c r="AN17" s="17">
        <v>-0.38324000000000003</v>
      </c>
      <c r="AP17" s="8">
        <v>44833</v>
      </c>
      <c r="AQ17" s="17">
        <v>-0.41954999999999998</v>
      </c>
      <c r="AS17" s="8">
        <v>45198</v>
      </c>
      <c r="AT17" s="17">
        <v>-0.45667000000000002</v>
      </c>
      <c r="AV17" s="8">
        <v>45562</v>
      </c>
      <c r="AW17" s="17">
        <v>-0.478931</v>
      </c>
      <c r="AY17" s="8">
        <v>45929</v>
      </c>
      <c r="AZ17" s="17">
        <v>-0.51258000000000004</v>
      </c>
    </row>
    <row r="18" spans="1:52" x14ac:dyDescent="0.35">
      <c r="A18" t="s">
        <v>13</v>
      </c>
      <c r="B18" s="8">
        <v>41578</v>
      </c>
      <c r="D18" s="9" t="s">
        <v>19</v>
      </c>
      <c r="F18" s="3">
        <f>-'Distributions Detail'!G11</f>
        <v>-0.344862</v>
      </c>
      <c r="G18" s="3"/>
      <c r="H18" s="10">
        <f>-'Distributions Detail'!G28</f>
        <v>-0.37805124999999995</v>
      </c>
      <c r="I18" s="6"/>
      <c r="J18" s="12">
        <v>42004</v>
      </c>
      <c r="K18" s="3"/>
      <c r="L18" s="3">
        <f>-'Distributions Detail'!G43</f>
        <v>-0.44953874999999999</v>
      </c>
      <c r="N18" s="8">
        <v>42369</v>
      </c>
      <c r="P18" s="10">
        <v>-0.57435999999999998</v>
      </c>
      <c r="Q18" s="6"/>
      <c r="R18" s="8">
        <v>42735</v>
      </c>
      <c r="T18" s="10">
        <v>-0.59750150000000002</v>
      </c>
      <c r="U18" s="6"/>
      <c r="V18" s="8">
        <v>43098</v>
      </c>
      <c r="X18" s="18">
        <v>-0.58647875000000005</v>
      </c>
      <c r="Y18" s="6"/>
      <c r="Z18" s="8">
        <v>43465</v>
      </c>
      <c r="AB18" s="18">
        <v>-0.668458</v>
      </c>
      <c r="AC18" s="6"/>
      <c r="AD18" s="8">
        <v>43830</v>
      </c>
      <c r="AF18" s="18">
        <v>-0.66888000000000003</v>
      </c>
      <c r="AG18" s="6"/>
      <c r="AH18" s="8">
        <v>44196</v>
      </c>
      <c r="AJ18" s="18">
        <v>-0.55257000000000001</v>
      </c>
      <c r="AM18" s="8">
        <v>44561</v>
      </c>
      <c r="AN18" s="18">
        <v>-0.38856000000000002</v>
      </c>
      <c r="AP18" s="8">
        <v>44925</v>
      </c>
      <c r="AQ18" s="18">
        <v>-0.43225999999999998</v>
      </c>
      <c r="AS18" s="8">
        <v>45289</v>
      </c>
      <c r="AT18" s="18">
        <v>-0.45839000000000002</v>
      </c>
      <c r="AV18" s="8">
        <v>45657</v>
      </c>
      <c r="AW18" s="17">
        <v>-0.49736000000000002</v>
      </c>
      <c r="AY18" s="8">
        <v>46022</v>
      </c>
      <c r="AZ18" s="17">
        <v>-0.52141999999999999</v>
      </c>
    </row>
    <row r="19" spans="1:52" x14ac:dyDescent="0.35">
      <c r="D19" s="4">
        <f>SUM(D14:D18)</f>
        <v>0</v>
      </c>
      <c r="F19" s="4">
        <f>SUM(F14:F18)</f>
        <v>-1.370598</v>
      </c>
      <c r="G19" s="3"/>
      <c r="H19" s="4">
        <f>SUM(H14:H18)</f>
        <v>-1.4607890000000001</v>
      </c>
      <c r="I19" s="6"/>
      <c r="J19" s="13"/>
      <c r="K19" s="3"/>
      <c r="L19" s="4">
        <f>SUM(L13:L18)</f>
        <v>-1.9861064900000001</v>
      </c>
      <c r="P19" s="4">
        <f>SUM(P14:P18)</f>
        <v>-2.17422</v>
      </c>
      <c r="Q19" s="6"/>
      <c r="T19" s="4">
        <f>SUM(T14:T18)</f>
        <v>-2.3373179999999998</v>
      </c>
      <c r="U19" s="6"/>
      <c r="X19" s="4">
        <f>SUM(X14:X18)</f>
        <v>-2.3988360000000002</v>
      </c>
      <c r="Y19" s="6"/>
      <c r="AB19" s="4">
        <f>SUM(AB14:AB18)</f>
        <v>-2.5798009999999998</v>
      </c>
      <c r="AC19" s="6"/>
      <c r="AF19" s="4">
        <f>SUM(AF14:AF18)</f>
        <v>-2.71306</v>
      </c>
      <c r="AG19" s="6"/>
      <c r="AJ19" s="4">
        <f>SUM(AJ14:AJ18)</f>
        <v>-16.312540000000002</v>
      </c>
      <c r="AN19" s="4">
        <f>SUM(AN14:AN18)</f>
        <v>-1.5242200000000001</v>
      </c>
      <c r="AQ19" s="4">
        <f>SUM(AQ14:AQ18)</f>
        <v>-1.66289</v>
      </c>
      <c r="AT19" s="4">
        <f>SUM(AT14:AT18)</f>
        <v>-1.8334600000000001</v>
      </c>
      <c r="AW19" s="4">
        <f>SUM(AW14:AW18)</f>
        <v>-1.9421409999999999</v>
      </c>
      <c r="AZ19" s="4">
        <f>SUM(AZ14:AZ18)</f>
        <v>-2.0857099999999997</v>
      </c>
    </row>
    <row r="20" spans="1:52" x14ac:dyDescent="0.35">
      <c r="A20" t="s">
        <v>14</v>
      </c>
      <c r="F20" s="3"/>
      <c r="G20" s="3"/>
      <c r="H20" s="3"/>
      <c r="I20" s="3"/>
      <c r="J20" s="14"/>
      <c r="K20" s="3"/>
      <c r="L20" s="3"/>
    </row>
    <row r="21" spans="1:52" x14ac:dyDescent="0.35">
      <c r="F21" s="3"/>
      <c r="G21" s="3"/>
      <c r="H21" s="3"/>
      <c r="I21" s="3"/>
      <c r="J21" s="12">
        <v>41670</v>
      </c>
      <c r="K21" s="3"/>
      <c r="L21" s="3">
        <v>0.30186000000000002</v>
      </c>
    </row>
    <row r="22" spans="1:52" x14ac:dyDescent="0.35">
      <c r="B22" s="8">
        <f>+B14</f>
        <v>41305</v>
      </c>
      <c r="D22" s="9" t="s">
        <v>19</v>
      </c>
      <c r="F22" s="3">
        <v>0.25951000000000002</v>
      </c>
      <c r="G22" s="3"/>
      <c r="H22" s="3">
        <f>SUM('[1]2013'!$F$6:$H$6)</f>
        <v>0.33340999999999998</v>
      </c>
      <c r="I22" s="3"/>
      <c r="J22" s="8">
        <f>+J14</f>
        <v>41729</v>
      </c>
      <c r="K22" s="3"/>
      <c r="L22" s="3">
        <v>0.21507999999999999</v>
      </c>
      <c r="N22" s="8">
        <f>+N14</f>
        <v>42094</v>
      </c>
      <c r="P22">
        <v>0.39721000000000001</v>
      </c>
      <c r="R22" s="8">
        <f>+R14</f>
        <v>42460</v>
      </c>
      <c r="T22">
        <v>0.42742999999999998</v>
      </c>
      <c r="V22" s="8">
        <f>+V14</f>
        <v>42825</v>
      </c>
      <c r="X22">
        <v>0.35189999999999999</v>
      </c>
      <c r="Z22" s="8">
        <f>+Z14</f>
        <v>43188</v>
      </c>
      <c r="AB22">
        <v>0.38406000000000001</v>
      </c>
      <c r="AD22" s="8">
        <f>+AD14</f>
        <v>43553</v>
      </c>
      <c r="AF22">
        <v>0.37429000000000001</v>
      </c>
      <c r="AH22" s="8">
        <f>+AH14</f>
        <v>43920</v>
      </c>
      <c r="AJ22">
        <v>0.13469</v>
      </c>
      <c r="AM22" s="8">
        <v>44286</v>
      </c>
      <c r="AN22">
        <v>0.38222</v>
      </c>
      <c r="AP22" s="8">
        <v>44651</v>
      </c>
      <c r="AQ22">
        <v>0.45236999999999999</v>
      </c>
      <c r="AS22" s="8">
        <v>45016</v>
      </c>
      <c r="AT22">
        <v>0.48377999999999999</v>
      </c>
      <c r="AV22" s="8">
        <v>45379</v>
      </c>
      <c r="AW22">
        <v>0.53754000000000002</v>
      </c>
      <c r="AY22" s="8">
        <v>45747</v>
      </c>
      <c r="AZ22">
        <v>0.59447000000000005</v>
      </c>
    </row>
    <row r="23" spans="1:52" x14ac:dyDescent="0.35">
      <c r="B23" s="8">
        <f>+B15</f>
        <v>41394</v>
      </c>
      <c r="D23" s="9" t="s">
        <v>19</v>
      </c>
      <c r="F23" s="3">
        <v>0.26529000000000003</v>
      </c>
      <c r="G23" s="3"/>
      <c r="H23" s="3">
        <f>SUM('[1]2013'!$F$7:$H$7)</f>
        <v>0.35447000000000001</v>
      </c>
      <c r="I23" s="3"/>
      <c r="J23" s="8">
        <f>+J15</f>
        <v>41820</v>
      </c>
      <c r="K23" s="3"/>
      <c r="L23" s="3">
        <v>0.32268000000000002</v>
      </c>
      <c r="N23" s="8">
        <f>+N15</f>
        <v>42185</v>
      </c>
      <c r="P23">
        <v>0.39721000000000001</v>
      </c>
      <c r="R23" s="8">
        <f>+R15</f>
        <v>42551</v>
      </c>
      <c r="T23">
        <v>0.42742999999999998</v>
      </c>
      <c r="V23" s="8">
        <f>+V15</f>
        <v>42916</v>
      </c>
      <c r="X23">
        <v>0.35189999999999999</v>
      </c>
      <c r="Z23" s="8">
        <f>+Z15</f>
        <v>43280</v>
      </c>
      <c r="AB23">
        <v>0.38406000000000001</v>
      </c>
      <c r="AD23" s="8">
        <f>+AD15</f>
        <v>43644</v>
      </c>
      <c r="AF23">
        <f>+AF$22</f>
        <v>0.37429000000000001</v>
      </c>
      <c r="AH23" s="8">
        <f t="shared" ref="AH23:AH26" si="0">+AH15</f>
        <v>44012</v>
      </c>
      <c r="AJ23">
        <v>0.13469</v>
      </c>
      <c r="AM23" s="8">
        <v>44377</v>
      </c>
      <c r="AN23">
        <v>0.38222</v>
      </c>
      <c r="AP23" s="8">
        <v>44742</v>
      </c>
      <c r="AQ23">
        <v>0.45236999999999999</v>
      </c>
      <c r="AS23" s="8">
        <v>45107</v>
      </c>
      <c r="AT23">
        <v>0.48377999999999999</v>
      </c>
      <c r="AV23" s="8">
        <v>45471</v>
      </c>
      <c r="AW23">
        <v>0.53754000000000002</v>
      </c>
      <c r="AY23" s="8">
        <v>45838</v>
      </c>
      <c r="AZ23">
        <v>0.59447000000000005</v>
      </c>
    </row>
    <row r="24" spans="1:52" x14ac:dyDescent="0.35">
      <c r="B24" s="8"/>
      <c r="D24" s="9"/>
      <c r="F24" s="3"/>
      <c r="G24" s="3"/>
      <c r="H24" s="3"/>
      <c r="I24" s="3"/>
      <c r="J24" s="8"/>
      <c r="K24" s="3"/>
      <c r="L24" s="3"/>
      <c r="N24" s="8"/>
      <c r="R24" s="8"/>
      <c r="V24" s="8"/>
      <c r="Z24" s="8"/>
      <c r="AD24" s="8"/>
      <c r="AH24" s="8">
        <f t="shared" si="0"/>
        <v>44042</v>
      </c>
      <c r="AJ24">
        <v>2.4256099999999998</v>
      </c>
    </row>
    <row r="25" spans="1:52" x14ac:dyDescent="0.35">
      <c r="B25" s="8">
        <f>+B17</f>
        <v>41486</v>
      </c>
      <c r="D25" s="9" t="s">
        <v>19</v>
      </c>
      <c r="F25" s="3">
        <v>0.26529000000000003</v>
      </c>
      <c r="G25" s="3"/>
      <c r="H25" s="3">
        <f>SUM('[1]2013'!$F$8:$H$8)</f>
        <v>0.35447000000000001</v>
      </c>
      <c r="I25" s="3"/>
      <c r="J25" s="8">
        <f>+J17</f>
        <v>41912</v>
      </c>
      <c r="K25" s="3"/>
      <c r="L25" s="3">
        <v>0.32268000000000002</v>
      </c>
      <c r="N25" s="8">
        <f>+N17</f>
        <v>42277</v>
      </c>
      <c r="P25">
        <v>0.39721000000000001</v>
      </c>
      <c r="R25" s="8">
        <f>+R17</f>
        <v>42643</v>
      </c>
      <c r="T25">
        <v>0.42742999999999998</v>
      </c>
      <c r="V25" s="8">
        <f>+V17</f>
        <v>43008</v>
      </c>
      <c r="X25">
        <v>0.35189999999999999</v>
      </c>
      <c r="Z25" s="8">
        <f>+Z17</f>
        <v>43371</v>
      </c>
      <c r="AB25">
        <v>0.38406000000000001</v>
      </c>
      <c r="AD25" s="8">
        <f>+AD17</f>
        <v>43738</v>
      </c>
      <c r="AF25">
        <f t="shared" ref="AF25:AF26" si="1">+AF$22</f>
        <v>0.37429000000000001</v>
      </c>
      <c r="AH25" s="8">
        <f t="shared" si="0"/>
        <v>44104</v>
      </c>
      <c r="AJ25">
        <v>0.10774</v>
      </c>
      <c r="AM25" s="8">
        <v>44468</v>
      </c>
      <c r="AN25">
        <v>0.38222</v>
      </c>
      <c r="AP25" s="8">
        <v>44833</v>
      </c>
      <c r="AQ25">
        <v>0.45236999999999999</v>
      </c>
      <c r="AS25" s="8">
        <v>45198</v>
      </c>
      <c r="AT25">
        <v>0.48377999999999999</v>
      </c>
      <c r="AV25" s="8">
        <v>45562</v>
      </c>
      <c r="AW25">
        <v>0.53754000000000002</v>
      </c>
      <c r="AY25" s="8">
        <v>45929</v>
      </c>
      <c r="AZ25">
        <v>0.59447000000000005</v>
      </c>
    </row>
    <row r="26" spans="1:52" x14ac:dyDescent="0.35">
      <c r="A26" t="s">
        <v>13</v>
      </c>
      <c r="B26" s="8">
        <f>+B18</f>
        <v>41578</v>
      </c>
      <c r="D26" s="9" t="s">
        <v>19</v>
      </c>
      <c r="F26" s="3">
        <v>0.26529000000000003</v>
      </c>
      <c r="G26" s="3"/>
      <c r="H26" s="10">
        <f>SUM('[1]2013'!$F$9:$H$9)</f>
        <v>0.35447000000000001</v>
      </c>
      <c r="I26" s="6"/>
      <c r="J26" s="8">
        <f>+J18</f>
        <v>42004</v>
      </c>
      <c r="K26" s="3"/>
      <c r="L26" s="3">
        <v>0.32268000000000002</v>
      </c>
      <c r="N26" s="8">
        <f>+N18</f>
        <v>42369</v>
      </c>
      <c r="P26">
        <v>0.39721000000000001</v>
      </c>
      <c r="R26" s="8">
        <f>+R18</f>
        <v>42735</v>
      </c>
      <c r="T26">
        <v>0.42742999999999998</v>
      </c>
      <c r="V26" s="8">
        <f>+V18</f>
        <v>43098</v>
      </c>
      <c r="X26">
        <v>0.35189999999999999</v>
      </c>
      <c r="Z26" s="8">
        <f>+Z18</f>
        <v>43465</v>
      </c>
      <c r="AB26">
        <v>0.38406000000000001</v>
      </c>
      <c r="AD26" s="8">
        <f>+AD18</f>
        <v>43830</v>
      </c>
      <c r="AF26">
        <f t="shared" si="1"/>
        <v>0.37429000000000001</v>
      </c>
      <c r="AH26" s="8">
        <f t="shared" si="0"/>
        <v>44196</v>
      </c>
      <c r="AJ26">
        <v>0.10774</v>
      </c>
      <c r="AM26" s="8">
        <v>44561</v>
      </c>
      <c r="AN26">
        <v>0.38222</v>
      </c>
      <c r="AP26" s="8">
        <v>44925</v>
      </c>
      <c r="AQ26">
        <v>0.45236999999999999</v>
      </c>
      <c r="AS26" s="8">
        <v>45289</v>
      </c>
      <c r="AT26">
        <v>0.48377999999999999</v>
      </c>
      <c r="AV26" s="8">
        <v>45657</v>
      </c>
      <c r="AW26">
        <v>0.53754000000000002</v>
      </c>
      <c r="AY26" s="8">
        <v>46022</v>
      </c>
      <c r="AZ26">
        <v>0.59447000000000005</v>
      </c>
    </row>
    <row r="27" spans="1:52" x14ac:dyDescent="0.35">
      <c r="D27" s="4">
        <f>SUM(D22:D26)</f>
        <v>0</v>
      </c>
      <c r="F27" s="4">
        <f>SUM(F22:F26)</f>
        <v>1.05538</v>
      </c>
      <c r="G27" s="3"/>
      <c r="H27" s="4">
        <f>SUM(H22:H26)</f>
        <v>1.3968200000000002</v>
      </c>
      <c r="I27" s="6"/>
      <c r="J27" s="6"/>
      <c r="K27" s="3"/>
      <c r="L27" s="4">
        <f>SUM(L21:L26)</f>
        <v>1.4849800000000002</v>
      </c>
      <c r="P27" s="16">
        <f>SUM(P22:P26)</f>
        <v>1.58884</v>
      </c>
      <c r="T27" s="16">
        <f>SUM(T22:T26)</f>
        <v>1.7097199999999999</v>
      </c>
      <c r="X27" s="16">
        <f>SUM(X22:X26)</f>
        <v>1.4076</v>
      </c>
      <c r="AB27" s="16">
        <f>SUM(AB22:AB26)</f>
        <v>1.53624</v>
      </c>
      <c r="AF27" s="16">
        <f>SUM(AF22:AF26)</f>
        <v>1.49716</v>
      </c>
      <c r="AJ27" s="16">
        <f>SUM(AJ22:AJ26)</f>
        <v>2.9104700000000001</v>
      </c>
      <c r="AN27" s="16">
        <f>SUM(AN22:AN26)</f>
        <v>1.52888</v>
      </c>
      <c r="AQ27" s="16">
        <f>SUM(AQ22:AQ26)</f>
        <v>1.80948</v>
      </c>
      <c r="AT27" s="16">
        <f>SUM(AT22:AT26)</f>
        <v>1.93512</v>
      </c>
      <c r="AW27" s="16">
        <f>SUM(AW22:AW26)</f>
        <v>2.1501600000000001</v>
      </c>
      <c r="AZ27" s="16">
        <f>SUM(AZ22:AZ26)</f>
        <v>2.3778800000000002</v>
      </c>
    </row>
    <row r="28" spans="1:52" x14ac:dyDescent="0.35">
      <c r="A28" t="s">
        <v>9</v>
      </c>
      <c r="F28" s="3"/>
      <c r="G28" s="3"/>
      <c r="H28" s="3"/>
      <c r="I28" s="3"/>
      <c r="J28" s="3"/>
      <c r="K28" s="3"/>
      <c r="L28" s="3"/>
    </row>
    <row r="29" spans="1:52" ht="15" thickBot="1" x14ac:dyDescent="0.4">
      <c r="D29" s="7">
        <f>+D9+D19+D27</f>
        <v>25.53</v>
      </c>
      <c r="F29" s="5">
        <f>+F11+F19+F27</f>
        <v>25.214782</v>
      </c>
      <c r="G29" s="3"/>
      <c r="H29" s="5">
        <f>H11+H19+H27</f>
        <v>25.150813000000003</v>
      </c>
      <c r="I29" s="6"/>
      <c r="J29" s="6"/>
      <c r="K29" s="3"/>
      <c r="L29" s="5">
        <f>L11+L19+L27</f>
        <v>24.649686510000002</v>
      </c>
      <c r="M29" s="6"/>
      <c r="N29" s="6"/>
      <c r="O29" s="6"/>
      <c r="P29" s="5">
        <f t="shared" ref="P29" si="2">P11+P19+P27</f>
        <v>24.064306510000005</v>
      </c>
      <c r="Q29" s="6"/>
      <c r="R29" s="6"/>
      <c r="S29" s="6"/>
      <c r="T29" s="5">
        <f t="shared" ref="T29" si="3">T11+T19+T27</f>
        <v>23.436708510000006</v>
      </c>
      <c r="U29" s="6"/>
      <c r="V29" s="6"/>
      <c r="W29" s="6"/>
      <c r="X29" s="5">
        <f t="shared" ref="X29" si="4">X11+X19+X27</f>
        <v>22.445472510000005</v>
      </c>
      <c r="Y29" s="6"/>
      <c r="Z29" s="6"/>
      <c r="AA29" s="6"/>
      <c r="AB29" s="5">
        <f t="shared" ref="AB29" si="5">AB11+AB19+AB27</f>
        <v>21.401911510000005</v>
      </c>
      <c r="AC29" s="6"/>
      <c r="AD29" s="6"/>
      <c r="AE29" s="6"/>
      <c r="AF29" s="5">
        <f t="shared" ref="AF29" si="6">AF11+AF19+AF27</f>
        <v>20.186011510000007</v>
      </c>
      <c r="AG29" s="6"/>
      <c r="AH29" s="6"/>
      <c r="AI29" s="6"/>
      <c r="AJ29" s="5">
        <f t="shared" ref="AJ29" si="7">AJ11+AJ19+AJ27</f>
        <v>6.7839415100000053</v>
      </c>
      <c r="AN29" s="5">
        <f>AN11+AN19+AN27</f>
        <v>4.5272876733333369</v>
      </c>
      <c r="AQ29" s="5">
        <f>AQ11+AQ19+AQ27</f>
        <v>4.6738776733333367</v>
      </c>
      <c r="AT29" s="5">
        <f>AT11+AT19+AT27</f>
        <v>4.7755376733333366</v>
      </c>
      <c r="AW29" s="5">
        <f>AW11+AW19+AW27</f>
        <v>4.9835566733333367</v>
      </c>
      <c r="AZ29" s="5">
        <f>AZ11+AZ19+AZ27</f>
        <v>5.2757266733333372</v>
      </c>
    </row>
    <row r="30" spans="1:52" ht="15" thickTop="1" x14ac:dyDescent="0.35"/>
    <row r="31" spans="1:52" ht="15" thickBot="1" x14ac:dyDescent="0.4">
      <c r="AH31" s="9" t="s">
        <v>50</v>
      </c>
      <c r="AJ31" s="21">
        <f>+AJ29*2/3</f>
        <v>4.5226276733333366</v>
      </c>
      <c r="AK31" s="19" t="s">
        <v>51</v>
      </c>
      <c r="AL31" s="19"/>
    </row>
    <row r="32" spans="1:52" ht="15" thickTop="1" x14ac:dyDescent="0.35"/>
    <row r="34" spans="1:1" x14ac:dyDescent="0.35">
      <c r="A34" s="2" t="s">
        <v>24</v>
      </c>
    </row>
    <row r="35" spans="1:1" x14ac:dyDescent="0.35">
      <c r="A35" t="s">
        <v>35</v>
      </c>
    </row>
    <row r="36" spans="1:1" x14ac:dyDescent="0.35">
      <c r="A36" t="s">
        <v>10</v>
      </c>
    </row>
    <row r="37" spans="1:1" x14ac:dyDescent="0.35">
      <c r="A37" s="2"/>
    </row>
    <row r="38" spans="1:1" x14ac:dyDescent="0.35">
      <c r="A38" t="s">
        <v>22</v>
      </c>
    </row>
    <row r="39" spans="1:1" x14ac:dyDescent="0.35">
      <c r="A39" t="s">
        <v>23</v>
      </c>
    </row>
    <row r="41" spans="1:1" x14ac:dyDescent="0.35">
      <c r="A41" t="s">
        <v>11</v>
      </c>
    </row>
    <row r="42" spans="1:1" x14ac:dyDescent="0.35">
      <c r="A42" t="s">
        <v>25</v>
      </c>
    </row>
    <row r="44" spans="1:1" x14ac:dyDescent="0.35">
      <c r="A44" t="s">
        <v>20</v>
      </c>
    </row>
    <row r="45" spans="1:1" x14ac:dyDescent="0.35">
      <c r="A45" t="s">
        <v>58</v>
      </c>
    </row>
    <row r="46" spans="1:1" x14ac:dyDescent="0.35">
      <c r="A46" t="s">
        <v>12</v>
      </c>
    </row>
    <row r="48" spans="1:1" x14ac:dyDescent="0.35">
      <c r="A48" t="s">
        <v>36</v>
      </c>
    </row>
    <row r="49" spans="1:1" x14ac:dyDescent="0.35">
      <c r="A49" t="s">
        <v>21</v>
      </c>
    </row>
    <row r="50" spans="1:1" x14ac:dyDescent="0.35">
      <c r="A50" t="s">
        <v>26</v>
      </c>
    </row>
    <row r="51" spans="1:1" x14ac:dyDescent="0.35">
      <c r="A51" t="s">
        <v>37</v>
      </c>
    </row>
    <row r="53" spans="1:1" x14ac:dyDescent="0.35">
      <c r="A53" t="s">
        <v>57</v>
      </c>
    </row>
    <row r="56" spans="1:1" x14ac:dyDescent="0.35">
      <c r="A56" s="19" t="s">
        <v>48</v>
      </c>
    </row>
    <row r="57" spans="1:1" x14ac:dyDescent="0.35">
      <c r="A57" t="s">
        <v>49</v>
      </c>
    </row>
    <row r="59" spans="1:1" x14ac:dyDescent="0.35">
      <c r="A59" s="19" t="s">
        <v>51</v>
      </c>
    </row>
    <row r="60" spans="1:1" x14ac:dyDescent="0.35">
      <c r="A60" t="s">
        <v>52</v>
      </c>
    </row>
    <row r="61" spans="1:1" x14ac:dyDescent="0.35">
      <c r="A61" t="s">
        <v>53</v>
      </c>
    </row>
    <row r="62" spans="1:1" x14ac:dyDescent="0.35">
      <c r="A62" s="20" t="s">
        <v>54</v>
      </c>
    </row>
  </sheetData>
  <mergeCells count="2">
    <mergeCell ref="A2:H2"/>
    <mergeCell ref="A3:H3"/>
  </mergeCells>
  <hyperlinks>
    <hyperlink ref="A62" r:id="rId1" xr:uid="{2F5511D0-EBF0-4023-A216-DCCAC8BAA201}"/>
  </hyperlinks>
  <pageMargins left="0.7" right="0.7" top="0.75" bottom="0.75" header="0.3" footer="0.3"/>
  <pageSetup scale="73" orientation="landscape" r:id="rId2"/>
  <customProperties>
    <customPr name="OrphanNamesChecke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5:G161"/>
  <sheetViews>
    <sheetView topLeftCell="A144" workbookViewId="0">
      <selection activeCell="G158" sqref="G158"/>
    </sheetView>
  </sheetViews>
  <sheetFormatPr defaultRowHeight="14.5" x14ac:dyDescent="0.35"/>
  <cols>
    <col min="1" max="1" width="18.36328125" customWidth="1"/>
    <col min="7" max="7" width="9.7265625" bestFit="1" customWidth="1"/>
  </cols>
  <sheetData>
    <row r="5" spans="1:7" x14ac:dyDescent="0.35">
      <c r="C5" t="s">
        <v>8</v>
      </c>
      <c r="E5" t="s">
        <v>4</v>
      </c>
      <c r="G5" t="s">
        <v>6</v>
      </c>
    </row>
    <row r="6" spans="1:7" x14ac:dyDescent="0.35">
      <c r="A6" t="s">
        <v>3</v>
      </c>
      <c r="C6" t="s">
        <v>7</v>
      </c>
      <c r="E6" t="s">
        <v>5</v>
      </c>
      <c r="G6" t="s">
        <v>7</v>
      </c>
    </row>
    <row r="8" spans="1:7" x14ac:dyDescent="0.35">
      <c r="G8" s="3"/>
    </row>
    <row r="9" spans="1:7" x14ac:dyDescent="0.35">
      <c r="A9" s="2" t="s">
        <v>16</v>
      </c>
      <c r="G9" s="3"/>
    </row>
    <row r="10" spans="1:7" x14ac:dyDescent="0.35">
      <c r="G10" s="3"/>
    </row>
    <row r="11" spans="1:7" x14ac:dyDescent="0.35">
      <c r="A11" s="1">
        <v>41213</v>
      </c>
      <c r="C11">
        <v>0.34499999999999997</v>
      </c>
      <c r="E11">
        <v>0.99960000000000004</v>
      </c>
      <c r="G11" s="3">
        <f>+C11*E11</f>
        <v>0.344862</v>
      </c>
    </row>
    <row r="12" spans="1:7" x14ac:dyDescent="0.35">
      <c r="A12" s="1">
        <v>41121</v>
      </c>
      <c r="C12">
        <v>0.34499999999999997</v>
      </c>
      <c r="E12">
        <v>1.0014000000000001</v>
      </c>
      <c r="G12" s="3">
        <f>+C12*E12</f>
        <v>0.34548299999999998</v>
      </c>
    </row>
    <row r="13" spans="1:7" x14ac:dyDescent="0.35">
      <c r="A13" s="1">
        <v>41029</v>
      </c>
      <c r="C13">
        <v>0.34499999999999997</v>
      </c>
      <c r="E13">
        <v>0.98839999999999995</v>
      </c>
      <c r="G13" s="3">
        <f>+C13*E13</f>
        <v>0.34099799999999997</v>
      </c>
    </row>
    <row r="14" spans="1:7" x14ac:dyDescent="0.35">
      <c r="A14" s="1">
        <v>40939</v>
      </c>
      <c r="C14">
        <v>0.33750000000000002</v>
      </c>
      <c r="E14">
        <v>1.0052000000000001</v>
      </c>
      <c r="G14" s="6">
        <f>+C14*E14</f>
        <v>0.33925500000000003</v>
      </c>
    </row>
    <row r="15" spans="1:7" x14ac:dyDescent="0.35">
      <c r="G15" s="3"/>
    </row>
    <row r="16" spans="1:7" ht="15" thickBot="1" x14ac:dyDescent="0.4">
      <c r="A16" t="s">
        <v>17</v>
      </c>
      <c r="G16" s="5">
        <f>SUM(G11:G15)</f>
        <v>1.370598</v>
      </c>
    </row>
    <row r="17" spans="1:7" ht="15" thickTop="1" x14ac:dyDescent="0.35">
      <c r="G17" s="3"/>
    </row>
    <row r="19" spans="1:7" x14ac:dyDescent="0.35">
      <c r="C19" t="s">
        <v>8</v>
      </c>
      <c r="E19" t="s">
        <v>4</v>
      </c>
      <c r="G19" t="s">
        <v>6</v>
      </c>
    </row>
    <row r="20" spans="1:7" x14ac:dyDescent="0.35">
      <c r="A20" t="s">
        <v>3</v>
      </c>
      <c r="C20" t="s">
        <v>7</v>
      </c>
      <c r="E20" t="s">
        <v>5</v>
      </c>
      <c r="G20" t="s">
        <v>7</v>
      </c>
    </row>
    <row r="22" spans="1:7" x14ac:dyDescent="0.35">
      <c r="G22" s="3"/>
    </row>
    <row r="23" spans="1:7" x14ac:dyDescent="0.35">
      <c r="A23" s="2" t="s">
        <v>27</v>
      </c>
      <c r="G23" s="3"/>
    </row>
    <row r="24" spans="1:7" x14ac:dyDescent="0.35">
      <c r="G24" s="3"/>
    </row>
    <row r="25" spans="1:7" x14ac:dyDescent="0.35">
      <c r="A25" s="1">
        <v>41305</v>
      </c>
      <c r="C25">
        <v>0.34499999999999997</v>
      </c>
      <c r="E25">
        <v>0.99919999999999998</v>
      </c>
      <c r="G25" s="3">
        <f>+C25*E25</f>
        <v>0.34472399999999997</v>
      </c>
    </row>
    <row r="26" spans="1:7" x14ac:dyDescent="0.35">
      <c r="A26" s="1">
        <v>41394</v>
      </c>
      <c r="C26">
        <v>0.36249999999999999</v>
      </c>
      <c r="E26">
        <v>1.0072000000000001</v>
      </c>
      <c r="G26" s="3">
        <f>+C26*E26</f>
        <v>0.36511000000000005</v>
      </c>
    </row>
    <row r="27" spans="1:7" x14ac:dyDescent="0.35">
      <c r="A27" s="1">
        <v>41486</v>
      </c>
      <c r="C27">
        <v>0.36249999999999999</v>
      </c>
      <c r="E27">
        <v>1.0286999999999999</v>
      </c>
      <c r="G27" s="3">
        <f>+C27*E27</f>
        <v>0.37290374999999998</v>
      </c>
    </row>
    <row r="28" spans="1:7" x14ac:dyDescent="0.35">
      <c r="A28" s="1">
        <v>41578</v>
      </c>
      <c r="C28">
        <v>0.36249999999999999</v>
      </c>
      <c r="E28">
        <v>1.0428999999999999</v>
      </c>
      <c r="G28" s="6">
        <f>+C28*E28</f>
        <v>0.37805124999999995</v>
      </c>
    </row>
    <row r="29" spans="1:7" x14ac:dyDescent="0.35">
      <c r="G29" s="3"/>
    </row>
    <row r="30" spans="1:7" ht="15" thickBot="1" x14ac:dyDescent="0.4">
      <c r="A30" t="s">
        <v>28</v>
      </c>
      <c r="G30" s="5">
        <f>SUM(G25:G29)</f>
        <v>1.4607890000000001</v>
      </c>
    </row>
    <row r="31" spans="1:7" ht="15" thickTop="1" x14ac:dyDescent="0.35"/>
    <row r="33" spans="1:7" x14ac:dyDescent="0.35">
      <c r="C33" t="s">
        <v>8</v>
      </c>
      <c r="E33" t="s">
        <v>4</v>
      </c>
      <c r="G33" t="s">
        <v>6</v>
      </c>
    </row>
    <row r="34" spans="1:7" x14ac:dyDescent="0.35">
      <c r="A34" t="s">
        <v>3</v>
      </c>
      <c r="C34" t="s">
        <v>7</v>
      </c>
      <c r="E34" t="s">
        <v>5</v>
      </c>
      <c r="G34" t="s">
        <v>7</v>
      </c>
    </row>
    <row r="36" spans="1:7" x14ac:dyDescent="0.35">
      <c r="G36" s="3"/>
    </row>
    <row r="37" spans="1:7" x14ac:dyDescent="0.35">
      <c r="A37" s="2" t="s">
        <v>29</v>
      </c>
      <c r="G37" s="3"/>
    </row>
    <row r="38" spans="1:7" x14ac:dyDescent="0.35">
      <c r="G38" s="3"/>
    </row>
    <row r="39" spans="1:7" x14ac:dyDescent="0.35">
      <c r="A39" s="1">
        <v>41670</v>
      </c>
      <c r="C39">
        <v>0.36249999999999999</v>
      </c>
      <c r="E39">
        <v>1.1119000000000001</v>
      </c>
      <c r="G39" s="3">
        <f>+C39*E39</f>
        <v>0.40306375000000005</v>
      </c>
    </row>
    <row r="40" spans="1:7" x14ac:dyDescent="0.35">
      <c r="A40" s="1">
        <v>41729</v>
      </c>
      <c r="C40">
        <v>0.25829999999999997</v>
      </c>
      <c r="E40">
        <v>1.1052999999999999</v>
      </c>
      <c r="G40" s="3">
        <f>+C40*E40</f>
        <v>0.28549898999999995</v>
      </c>
    </row>
    <row r="41" spans="1:7" x14ac:dyDescent="0.35">
      <c r="A41" s="1">
        <v>41820</v>
      </c>
      <c r="C41">
        <v>0.38750000000000001</v>
      </c>
      <c r="E41">
        <v>1.0676000000000001</v>
      </c>
      <c r="G41" s="3">
        <f>+C41*E41</f>
        <v>0.41369500000000003</v>
      </c>
    </row>
    <row r="42" spans="1:7" x14ac:dyDescent="0.35">
      <c r="A42" s="1">
        <v>41912</v>
      </c>
      <c r="C42">
        <v>0.38750000000000001</v>
      </c>
      <c r="E42">
        <v>1.1208</v>
      </c>
      <c r="G42" s="3">
        <f>+C42*E42</f>
        <v>0.43431000000000003</v>
      </c>
    </row>
    <row r="43" spans="1:7" x14ac:dyDescent="0.35">
      <c r="A43" s="1">
        <v>42004</v>
      </c>
      <c r="C43">
        <v>0.38750000000000001</v>
      </c>
      <c r="E43">
        <v>1.1600999999999999</v>
      </c>
      <c r="G43" s="6">
        <f>+C43*E43</f>
        <v>0.44953874999999999</v>
      </c>
    </row>
    <row r="44" spans="1:7" x14ac:dyDescent="0.35">
      <c r="G44" s="3"/>
    </row>
    <row r="45" spans="1:7" ht="15" thickBot="1" x14ac:dyDescent="0.4">
      <c r="A45" t="s">
        <v>31</v>
      </c>
      <c r="G45" s="5">
        <f>SUM(G39:G44)</f>
        <v>1.9861064900000001</v>
      </c>
    </row>
    <row r="46" spans="1:7" ht="15" thickTop="1" x14ac:dyDescent="0.35"/>
    <row r="48" spans="1:7" x14ac:dyDescent="0.35">
      <c r="C48" t="s">
        <v>8</v>
      </c>
      <c r="E48" t="s">
        <v>4</v>
      </c>
      <c r="G48" t="s">
        <v>6</v>
      </c>
    </row>
    <row r="49" spans="1:7" x14ac:dyDescent="0.35">
      <c r="A49" t="s">
        <v>3</v>
      </c>
      <c r="C49" t="s">
        <v>7</v>
      </c>
      <c r="E49" t="s">
        <v>5</v>
      </c>
      <c r="G49" t="s">
        <v>7</v>
      </c>
    </row>
    <row r="51" spans="1:7" x14ac:dyDescent="0.35">
      <c r="G51" s="3"/>
    </row>
    <row r="52" spans="1:7" x14ac:dyDescent="0.35">
      <c r="A52" s="2" t="s">
        <v>30</v>
      </c>
      <c r="G52" s="3"/>
    </row>
    <row r="53" spans="1:7" x14ac:dyDescent="0.35">
      <c r="G53" s="3"/>
    </row>
    <row r="54" spans="1:7" x14ac:dyDescent="0.35">
      <c r="A54" s="1">
        <v>42094</v>
      </c>
      <c r="C54">
        <v>0.41499999999999998</v>
      </c>
      <c r="E54">
        <v>1.2683</v>
      </c>
      <c r="G54" s="3">
        <f>+C54*E54</f>
        <v>0.52634449999999999</v>
      </c>
    </row>
    <row r="55" spans="1:7" x14ac:dyDescent="0.35">
      <c r="A55" s="1">
        <v>42185</v>
      </c>
      <c r="C55">
        <v>0.41499999999999998</v>
      </c>
      <c r="E55">
        <v>1.2474000000000001</v>
      </c>
      <c r="G55" s="3">
        <f t="shared" ref="G55:G57" si="0">+C55*E55</f>
        <v>0.51767099999999999</v>
      </c>
    </row>
    <row r="56" spans="1:7" x14ac:dyDescent="0.35">
      <c r="A56" s="1">
        <v>42277</v>
      </c>
      <c r="C56">
        <v>0.41499999999999998</v>
      </c>
      <c r="E56">
        <v>1.3393999999999999</v>
      </c>
      <c r="G56" s="3">
        <f t="shared" si="0"/>
        <v>0.55585099999999998</v>
      </c>
    </row>
    <row r="57" spans="1:7" x14ac:dyDescent="0.35">
      <c r="A57" s="1">
        <v>42369</v>
      </c>
      <c r="C57">
        <v>0.41499999999999998</v>
      </c>
      <c r="E57">
        <v>1.3839999999999999</v>
      </c>
      <c r="G57" s="3">
        <f t="shared" si="0"/>
        <v>0.57435999999999998</v>
      </c>
    </row>
    <row r="58" spans="1:7" x14ac:dyDescent="0.35">
      <c r="G58" s="3"/>
    </row>
    <row r="59" spans="1:7" ht="15" thickBot="1" x14ac:dyDescent="0.4">
      <c r="A59" t="s">
        <v>32</v>
      </c>
      <c r="G59" s="5">
        <f>SUM(G54:G58)</f>
        <v>2.1742265000000001</v>
      </c>
    </row>
    <row r="60" spans="1:7" ht="15" thickTop="1" x14ac:dyDescent="0.35"/>
    <row r="63" spans="1:7" x14ac:dyDescent="0.35">
      <c r="C63" t="s">
        <v>8</v>
      </c>
      <c r="E63" t="s">
        <v>4</v>
      </c>
      <c r="G63" t="s">
        <v>6</v>
      </c>
    </row>
    <row r="64" spans="1:7" x14ac:dyDescent="0.35">
      <c r="A64" t="s">
        <v>3</v>
      </c>
      <c r="C64" t="s">
        <v>7</v>
      </c>
      <c r="E64" t="s">
        <v>5</v>
      </c>
      <c r="G64" t="s">
        <v>7</v>
      </c>
    </row>
    <row r="66" spans="1:7" x14ac:dyDescent="0.35">
      <c r="G66" s="3"/>
    </row>
    <row r="67" spans="1:7" x14ac:dyDescent="0.35">
      <c r="A67" s="2" t="s">
        <v>34</v>
      </c>
      <c r="G67" s="3"/>
    </row>
    <row r="68" spans="1:7" x14ac:dyDescent="0.35">
      <c r="G68" s="3"/>
    </row>
    <row r="69" spans="1:7" x14ac:dyDescent="0.35">
      <c r="A69" s="1">
        <v>42460</v>
      </c>
      <c r="C69">
        <v>0.44500000000000001</v>
      </c>
      <c r="E69">
        <v>1.2970999999999999</v>
      </c>
      <c r="G69" s="3">
        <f>+C69*E69</f>
        <v>0.57720949999999993</v>
      </c>
    </row>
    <row r="70" spans="1:7" x14ac:dyDescent="0.35">
      <c r="A70" s="1">
        <v>42551</v>
      </c>
      <c r="C70">
        <v>0.44500000000000001</v>
      </c>
      <c r="E70">
        <v>1.3008999999999999</v>
      </c>
      <c r="G70" s="3">
        <f t="shared" ref="G70:G72" si="1">+C70*E70</f>
        <v>0.57890049999999993</v>
      </c>
    </row>
    <row r="71" spans="1:7" x14ac:dyDescent="0.35">
      <c r="A71" s="1">
        <v>42643</v>
      </c>
      <c r="C71">
        <v>0.44500000000000001</v>
      </c>
      <c r="E71">
        <v>1.3117000000000001</v>
      </c>
      <c r="G71" s="3">
        <f t="shared" si="1"/>
        <v>0.58370650000000002</v>
      </c>
    </row>
    <row r="72" spans="1:7" x14ac:dyDescent="0.35">
      <c r="A72" s="1">
        <v>42735</v>
      </c>
      <c r="C72">
        <v>0.44500000000000001</v>
      </c>
      <c r="E72">
        <v>1.3427</v>
      </c>
      <c r="G72" s="3">
        <f t="shared" si="1"/>
        <v>0.59750150000000002</v>
      </c>
    </row>
    <row r="73" spans="1:7" x14ac:dyDescent="0.35">
      <c r="G73" s="3"/>
    </row>
    <row r="74" spans="1:7" ht="15" thickBot="1" x14ac:dyDescent="0.4">
      <c r="A74" t="s">
        <v>33</v>
      </c>
      <c r="G74" s="5">
        <f>SUM(G69:G73)</f>
        <v>2.3373179999999998</v>
      </c>
    </row>
    <row r="75" spans="1:7" ht="15" thickTop="1" x14ac:dyDescent="0.35"/>
    <row r="77" spans="1:7" x14ac:dyDescent="0.35">
      <c r="A77" s="2" t="s">
        <v>38</v>
      </c>
      <c r="G77" s="3"/>
    </row>
    <row r="78" spans="1:7" x14ac:dyDescent="0.35">
      <c r="G78" s="3"/>
    </row>
    <row r="79" spans="1:7" x14ac:dyDescent="0.35">
      <c r="A79" s="1">
        <v>42825</v>
      </c>
      <c r="C79">
        <v>0.46750000000000003</v>
      </c>
      <c r="E79">
        <v>1.331</v>
      </c>
      <c r="G79" s="3">
        <f>+C79*E79</f>
        <v>0.62224250000000003</v>
      </c>
    </row>
    <row r="80" spans="1:7" x14ac:dyDescent="0.35">
      <c r="A80" s="1">
        <v>42916</v>
      </c>
      <c r="C80">
        <v>0.46750000000000003</v>
      </c>
      <c r="E80">
        <v>1.2977000000000001</v>
      </c>
      <c r="G80" s="3">
        <f t="shared" ref="G80:G82" si="2">+C80*E80</f>
        <v>0.60667475000000004</v>
      </c>
    </row>
    <row r="81" spans="1:7" x14ac:dyDescent="0.35">
      <c r="A81" s="1">
        <v>43008</v>
      </c>
      <c r="C81">
        <v>0.46750000000000003</v>
      </c>
      <c r="E81">
        <v>1.248</v>
      </c>
      <c r="G81" s="3">
        <f t="shared" si="2"/>
        <v>0.58344000000000007</v>
      </c>
    </row>
    <row r="82" spans="1:7" x14ac:dyDescent="0.35">
      <c r="A82" s="1">
        <v>43098</v>
      </c>
      <c r="C82">
        <v>0.46750000000000003</v>
      </c>
      <c r="E82">
        <v>1.2544999999999999</v>
      </c>
      <c r="G82" s="3">
        <f t="shared" si="2"/>
        <v>0.58647875000000005</v>
      </c>
    </row>
    <row r="83" spans="1:7" x14ac:dyDescent="0.35">
      <c r="G83" s="3"/>
    </row>
    <row r="84" spans="1:7" ht="15" thickBot="1" x14ac:dyDescent="0.4">
      <c r="A84" t="s">
        <v>39</v>
      </c>
      <c r="G84" s="5">
        <f>SUM(G79:G83)-0.00001</f>
        <v>2.3988260000000001</v>
      </c>
    </row>
    <row r="85" spans="1:7" ht="15" thickTop="1" x14ac:dyDescent="0.35"/>
    <row r="87" spans="1:7" x14ac:dyDescent="0.35">
      <c r="A87" s="2" t="s">
        <v>40</v>
      </c>
      <c r="G87" s="3"/>
    </row>
    <row r="88" spans="1:7" x14ac:dyDescent="0.35">
      <c r="G88" s="3"/>
    </row>
    <row r="89" spans="1:7" x14ac:dyDescent="0.35">
      <c r="A89" s="1">
        <v>43188</v>
      </c>
      <c r="C89">
        <v>0.49</v>
      </c>
      <c r="E89">
        <v>1.2894000000000001</v>
      </c>
      <c r="G89" s="3">
        <f>+C89*E89</f>
        <v>0.63180600000000009</v>
      </c>
    </row>
    <row r="90" spans="1:7" x14ac:dyDescent="0.35">
      <c r="A90" s="1">
        <v>43280</v>
      </c>
      <c r="C90">
        <v>0.49</v>
      </c>
      <c r="E90">
        <v>1.3168</v>
      </c>
      <c r="G90" s="3">
        <f t="shared" ref="G90:G92" si="3">+C90*E90</f>
        <v>0.64523200000000003</v>
      </c>
    </row>
    <row r="91" spans="1:7" x14ac:dyDescent="0.35">
      <c r="A91" s="1">
        <v>43371</v>
      </c>
      <c r="C91">
        <v>0.49</v>
      </c>
      <c r="E91">
        <v>1.2945</v>
      </c>
      <c r="G91" s="3">
        <f t="shared" si="3"/>
        <v>0.63430500000000001</v>
      </c>
    </row>
    <row r="92" spans="1:7" x14ac:dyDescent="0.35">
      <c r="A92" s="1">
        <v>43465</v>
      </c>
      <c r="C92">
        <v>0.49</v>
      </c>
      <c r="E92">
        <v>1.3642000000000001</v>
      </c>
      <c r="G92" s="3">
        <f t="shared" si="3"/>
        <v>0.668458</v>
      </c>
    </row>
    <row r="93" spans="1:7" x14ac:dyDescent="0.35">
      <c r="G93" s="3"/>
    </row>
    <row r="94" spans="1:7" ht="15" thickBot="1" x14ac:dyDescent="0.4">
      <c r="A94" t="s">
        <v>41</v>
      </c>
      <c r="G94" s="5">
        <f>SUM(G89:G93)-0.00001</f>
        <v>2.5797909999999997</v>
      </c>
    </row>
    <row r="95" spans="1:7" ht="15" thickTop="1" x14ac:dyDescent="0.35"/>
    <row r="97" spans="1:7" x14ac:dyDescent="0.35">
      <c r="A97" s="2" t="s">
        <v>42</v>
      </c>
      <c r="G97" s="3"/>
    </row>
    <row r="98" spans="1:7" x14ac:dyDescent="0.35">
      <c r="G98" s="3"/>
    </row>
    <row r="99" spans="1:7" x14ac:dyDescent="0.35">
      <c r="A99" s="1">
        <v>43553</v>
      </c>
      <c r="C99">
        <v>0.51500000000000001</v>
      </c>
      <c r="E99">
        <v>1.3363</v>
      </c>
      <c r="G99" s="3">
        <f>+C99*E99</f>
        <v>0.68819450000000004</v>
      </c>
    </row>
    <row r="100" spans="1:7" x14ac:dyDescent="0.35">
      <c r="A100" s="1">
        <v>43645</v>
      </c>
      <c r="C100">
        <v>0.51500000000000001</v>
      </c>
      <c r="E100">
        <v>1.3087</v>
      </c>
      <c r="G100" s="3">
        <f t="shared" ref="G100:G102" si="4">+C100*E100</f>
        <v>0.67398049999999998</v>
      </c>
    </row>
    <row r="101" spans="1:7" x14ac:dyDescent="0.35">
      <c r="A101" s="1">
        <v>43736</v>
      </c>
      <c r="C101">
        <v>0.51500000000000001</v>
      </c>
      <c r="E101">
        <v>1.3243</v>
      </c>
      <c r="G101" s="3">
        <f t="shared" si="4"/>
        <v>0.68201450000000008</v>
      </c>
    </row>
    <row r="102" spans="1:7" x14ac:dyDescent="0.35">
      <c r="A102" s="1">
        <v>43830</v>
      </c>
      <c r="C102">
        <v>0.51500000000000001</v>
      </c>
      <c r="E102">
        <v>1.2988</v>
      </c>
      <c r="G102" s="3">
        <f t="shared" si="4"/>
        <v>0.66888199999999998</v>
      </c>
    </row>
    <row r="103" spans="1:7" x14ac:dyDescent="0.35">
      <c r="G103" s="3"/>
    </row>
    <row r="104" spans="1:7" ht="15" thickBot="1" x14ac:dyDescent="0.4">
      <c r="A104" t="s">
        <v>43</v>
      </c>
      <c r="G104" s="5">
        <f>SUM(G99:G103)-0.00001</f>
        <v>2.7130615000000002</v>
      </c>
    </row>
    <row r="105" spans="1:7" ht="15" thickTop="1" x14ac:dyDescent="0.35"/>
    <row r="107" spans="1:7" x14ac:dyDescent="0.35">
      <c r="A107" s="2" t="s">
        <v>44</v>
      </c>
      <c r="G107" s="3"/>
    </row>
    <row r="108" spans="1:7" x14ac:dyDescent="0.35">
      <c r="G108" s="3"/>
    </row>
    <row r="109" spans="1:7" x14ac:dyDescent="0.35">
      <c r="A109" s="1">
        <v>43920</v>
      </c>
      <c r="C109">
        <v>0.54249999999999998</v>
      </c>
      <c r="E109">
        <v>1.4156</v>
      </c>
      <c r="G109" s="3">
        <f>+C109*E109</f>
        <v>0.76796299999999995</v>
      </c>
    </row>
    <row r="110" spans="1:7" x14ac:dyDescent="0.35">
      <c r="A110" s="1">
        <v>44012</v>
      </c>
      <c r="C110">
        <v>0.54249999999999998</v>
      </c>
      <c r="E110">
        <v>1.3628</v>
      </c>
      <c r="G110" s="3">
        <f t="shared" ref="G110:G113" si="5">+C110*E110</f>
        <v>0.73931899999999995</v>
      </c>
    </row>
    <row r="111" spans="1:7" x14ac:dyDescent="0.35">
      <c r="A111" s="1">
        <v>44042</v>
      </c>
      <c r="C111">
        <v>9.76999</v>
      </c>
      <c r="E111">
        <v>1.3431999999999999</v>
      </c>
      <c r="G111" s="3">
        <f t="shared" ref="G111" si="6">+C111*E111</f>
        <v>13.123050568</v>
      </c>
    </row>
    <row r="112" spans="1:7" x14ac:dyDescent="0.35">
      <c r="A112" s="1">
        <v>44104</v>
      </c>
      <c r="C112">
        <v>0.434</v>
      </c>
      <c r="E112">
        <v>1.3339000000000001</v>
      </c>
      <c r="G112" s="3">
        <f t="shared" si="5"/>
        <v>0.5789126</v>
      </c>
    </row>
    <row r="113" spans="1:7" x14ac:dyDescent="0.35">
      <c r="A113" s="1">
        <v>44196</v>
      </c>
      <c r="C113">
        <v>0.434</v>
      </c>
      <c r="E113">
        <v>1.2732000000000001</v>
      </c>
      <c r="G113" s="3">
        <f t="shared" si="5"/>
        <v>0.55256880000000008</v>
      </c>
    </row>
    <row r="114" spans="1:7" x14ac:dyDescent="0.35">
      <c r="G114" s="3"/>
    </row>
    <row r="115" spans="1:7" ht="15" thickBot="1" x14ac:dyDescent="0.4">
      <c r="A115" t="s">
        <v>45</v>
      </c>
      <c r="G115" s="5">
        <f>SUM(G109:G114)-0.00001</f>
        <v>15.761803968000001</v>
      </c>
    </row>
    <row r="116" spans="1:7" ht="15" thickTop="1" x14ac:dyDescent="0.35"/>
    <row r="117" spans="1:7" x14ac:dyDescent="0.35">
      <c r="A117" s="2" t="s">
        <v>55</v>
      </c>
      <c r="G117" s="3"/>
    </row>
    <row r="118" spans="1:7" x14ac:dyDescent="0.35">
      <c r="G118" s="3"/>
    </row>
    <row r="119" spans="1:7" x14ac:dyDescent="0.35">
      <c r="A119" s="1">
        <v>44286</v>
      </c>
      <c r="C119">
        <v>0.30375000000000002</v>
      </c>
      <c r="E119">
        <v>1.2685</v>
      </c>
      <c r="G119" s="3">
        <f>+C119*E119</f>
        <v>0.38530687499999999</v>
      </c>
    </row>
    <row r="120" spans="1:7" x14ac:dyDescent="0.35">
      <c r="A120" s="1">
        <v>44377</v>
      </c>
      <c r="C120">
        <v>0.30375000000000002</v>
      </c>
      <c r="E120">
        <v>1.2085999999999999</v>
      </c>
      <c r="G120" s="3">
        <f t="shared" ref="G120:G122" si="7">+C120*E120</f>
        <v>0.36711224999999997</v>
      </c>
    </row>
    <row r="121" spans="1:7" x14ac:dyDescent="0.35">
      <c r="A121" s="1">
        <v>44468</v>
      </c>
      <c r="C121">
        <v>0.30375000000000002</v>
      </c>
      <c r="E121">
        <v>1.2617</v>
      </c>
      <c r="G121" s="3">
        <f t="shared" si="7"/>
        <v>0.38324137500000005</v>
      </c>
    </row>
    <row r="122" spans="1:7" x14ac:dyDescent="0.35">
      <c r="A122" s="1">
        <v>44561</v>
      </c>
      <c r="C122">
        <v>0.30375000000000002</v>
      </c>
      <c r="E122">
        <v>1.2791999999999999</v>
      </c>
      <c r="G122" s="3">
        <f t="shared" si="7"/>
        <v>0.38855699999999999</v>
      </c>
    </row>
    <row r="123" spans="1:7" x14ac:dyDescent="0.35">
      <c r="G123" s="3"/>
    </row>
    <row r="124" spans="1:7" ht="15" thickBot="1" x14ac:dyDescent="0.4">
      <c r="A124" t="s">
        <v>56</v>
      </c>
      <c r="G124" s="5">
        <f>SUM(G119:G123)</f>
        <v>1.5242175</v>
      </c>
    </row>
    <row r="125" spans="1:7" ht="15" thickTop="1" x14ac:dyDescent="0.35"/>
    <row r="126" spans="1:7" x14ac:dyDescent="0.35">
      <c r="A126" s="2" t="s">
        <v>59</v>
      </c>
      <c r="G126" s="3"/>
    </row>
    <row r="127" spans="1:7" x14ac:dyDescent="0.35">
      <c r="G127" s="3"/>
    </row>
    <row r="128" spans="1:7" x14ac:dyDescent="0.35">
      <c r="A128" s="1">
        <v>44651</v>
      </c>
      <c r="C128" s="25">
        <v>0.32</v>
      </c>
      <c r="E128">
        <v>1.2698</v>
      </c>
      <c r="G128" s="3">
        <f>+C128*E128</f>
        <v>0.40633600000000003</v>
      </c>
    </row>
    <row r="129" spans="1:7" x14ac:dyDescent="0.35">
      <c r="A129" s="1">
        <v>44742</v>
      </c>
      <c r="C129" s="25">
        <v>0.32</v>
      </c>
      <c r="E129">
        <v>1.2647999999999999</v>
      </c>
      <c r="G129" s="3">
        <f t="shared" ref="G129:G131" si="8">+C129*E129</f>
        <v>0.40473599999999998</v>
      </c>
    </row>
    <row r="130" spans="1:7" x14ac:dyDescent="0.35">
      <c r="A130" s="1">
        <v>44833</v>
      </c>
      <c r="C130" s="25">
        <v>0.32</v>
      </c>
      <c r="E130">
        <v>1.3110999999999999</v>
      </c>
      <c r="G130" s="3">
        <f t="shared" si="8"/>
        <v>0.41955199999999998</v>
      </c>
    </row>
    <row r="131" spans="1:7" x14ac:dyDescent="0.35">
      <c r="A131" s="1">
        <v>44925</v>
      </c>
      <c r="C131" s="25">
        <v>0.32</v>
      </c>
      <c r="E131">
        <v>1.3508</v>
      </c>
      <c r="G131" s="3">
        <f t="shared" si="8"/>
        <v>0.43225600000000003</v>
      </c>
    </row>
    <row r="132" spans="1:7" x14ac:dyDescent="0.35">
      <c r="G132" s="3"/>
    </row>
    <row r="133" spans="1:7" ht="15" thickBot="1" x14ac:dyDescent="0.4">
      <c r="A133" t="s">
        <v>60</v>
      </c>
      <c r="G133" s="5">
        <f>SUM(G128:G132)+0.00001</f>
        <v>1.66289</v>
      </c>
    </row>
    <row r="134" spans="1:7" ht="15" thickTop="1" x14ac:dyDescent="0.35"/>
    <row r="135" spans="1:7" x14ac:dyDescent="0.35">
      <c r="A135" s="2" t="s">
        <v>61</v>
      </c>
      <c r="G135" s="3"/>
    </row>
    <row r="136" spans="1:7" x14ac:dyDescent="0.35">
      <c r="G136" s="3"/>
    </row>
    <row r="137" spans="1:7" x14ac:dyDescent="0.35">
      <c r="A137" s="1">
        <v>45016</v>
      </c>
      <c r="C137" s="25">
        <v>0.33750000000000002</v>
      </c>
      <c r="E137">
        <v>1.3609</v>
      </c>
      <c r="G137" s="3">
        <f>+C137*E137</f>
        <v>0.45930375000000001</v>
      </c>
    </row>
    <row r="138" spans="1:7" x14ac:dyDescent="0.35">
      <c r="A138" s="1">
        <v>45107</v>
      </c>
      <c r="C138" s="25">
        <v>0.33750000000000002</v>
      </c>
      <c r="E138">
        <v>1.3603000000000001</v>
      </c>
      <c r="G138" s="3">
        <f t="shared" ref="G138:G140" si="9">+C138*E138</f>
        <v>0.45910125000000007</v>
      </c>
    </row>
    <row r="139" spans="1:7" x14ac:dyDescent="0.35">
      <c r="A139" s="1">
        <v>45198</v>
      </c>
      <c r="C139" s="25">
        <v>0.33750000000000002</v>
      </c>
      <c r="E139">
        <v>1.3531</v>
      </c>
      <c r="G139" s="3">
        <f t="shared" si="9"/>
        <v>0.45667125000000003</v>
      </c>
    </row>
    <row r="140" spans="1:7" x14ac:dyDescent="0.35">
      <c r="A140" s="1">
        <v>45289</v>
      </c>
      <c r="C140" s="25">
        <v>0.33750000000000002</v>
      </c>
      <c r="E140">
        <v>1.3582000000000001</v>
      </c>
      <c r="G140" s="3">
        <f t="shared" si="9"/>
        <v>0.45839250000000004</v>
      </c>
    </row>
    <row r="141" spans="1:7" x14ac:dyDescent="0.35">
      <c r="C141" s="25"/>
      <c r="G141" s="3"/>
    </row>
    <row r="142" spans="1:7" ht="15" thickBot="1" x14ac:dyDescent="0.4">
      <c r="A142" t="s">
        <v>62</v>
      </c>
      <c r="G142" s="5">
        <f>SUM(G137:G141)-0.00001</f>
        <v>1.8334587500000001</v>
      </c>
    </row>
    <row r="143" spans="1:7" ht="15" thickTop="1" x14ac:dyDescent="0.35"/>
    <row r="144" spans="1:7" x14ac:dyDescent="0.35">
      <c r="A144" s="2" t="s">
        <v>63</v>
      </c>
      <c r="G144" s="3"/>
    </row>
    <row r="145" spans="1:7" x14ac:dyDescent="0.35">
      <c r="G145" s="3"/>
    </row>
    <row r="146" spans="1:7" x14ac:dyDescent="0.35">
      <c r="A146" s="1">
        <v>45379</v>
      </c>
      <c r="C146" s="25">
        <v>0.35499999999999998</v>
      </c>
      <c r="E146">
        <v>1.357</v>
      </c>
      <c r="G146" s="3">
        <f>+C146*E146</f>
        <v>0.48173499999999997</v>
      </c>
    </row>
    <row r="147" spans="1:7" x14ac:dyDescent="0.35">
      <c r="A147" s="1">
        <v>45471</v>
      </c>
      <c r="C147" s="25">
        <v>0.35499999999999998</v>
      </c>
      <c r="E147">
        <v>1.3636999999999999</v>
      </c>
      <c r="G147" s="3">
        <f t="shared" ref="G147:G149" si="10">+C147*E147</f>
        <v>0.48411349999999992</v>
      </c>
    </row>
    <row r="148" spans="1:7" x14ac:dyDescent="0.35">
      <c r="A148" s="1">
        <v>45562</v>
      </c>
      <c r="C148" s="25">
        <v>0.35499999999999998</v>
      </c>
      <c r="E148">
        <v>1.3491</v>
      </c>
      <c r="G148" s="3">
        <f t="shared" si="10"/>
        <v>0.47893049999999998</v>
      </c>
    </row>
    <row r="149" spans="1:7" x14ac:dyDescent="0.35">
      <c r="A149" s="1">
        <v>45657</v>
      </c>
      <c r="C149" s="25">
        <v>0.35499999999999998</v>
      </c>
      <c r="E149">
        <v>1.401</v>
      </c>
      <c r="G149" s="3">
        <f t="shared" si="10"/>
        <v>0.49735499999999999</v>
      </c>
    </row>
    <row r="150" spans="1:7" x14ac:dyDescent="0.35">
      <c r="C150" s="25"/>
      <c r="G150" s="3"/>
    </row>
    <row r="151" spans="1:7" ht="15" thickBot="1" x14ac:dyDescent="0.4">
      <c r="A151" t="s">
        <v>64</v>
      </c>
      <c r="G151" s="5">
        <f>SUM(G146:G150)+0.00001</f>
        <v>1.9421439999999999</v>
      </c>
    </row>
    <row r="152" spans="1:7" ht="15" thickTop="1" x14ac:dyDescent="0.35"/>
    <row r="153" spans="1:7" x14ac:dyDescent="0.35">
      <c r="A153" s="2" t="s">
        <v>65</v>
      </c>
      <c r="G153" s="3"/>
    </row>
    <row r="154" spans="1:7" x14ac:dyDescent="0.35">
      <c r="G154" s="3"/>
    </row>
    <row r="155" spans="1:7" x14ac:dyDescent="0.35">
      <c r="A155" s="1">
        <v>45747</v>
      </c>
      <c r="C155" s="25">
        <v>0.373</v>
      </c>
      <c r="E155">
        <v>1.4438</v>
      </c>
      <c r="G155" s="3">
        <f>+C155*E155</f>
        <v>0.53853739999999994</v>
      </c>
    </row>
    <row r="156" spans="1:7" x14ac:dyDescent="0.35">
      <c r="A156" s="1">
        <v>45838</v>
      </c>
      <c r="C156" s="25">
        <v>0.373</v>
      </c>
      <c r="E156">
        <v>1.3757999999999999</v>
      </c>
      <c r="G156" s="3">
        <f t="shared" ref="G156:G158" si="11">+C156*E156</f>
        <v>0.5131734</v>
      </c>
    </row>
    <row r="157" spans="1:7" x14ac:dyDescent="0.35">
      <c r="A157" s="1">
        <v>45929</v>
      </c>
      <c r="C157" s="25">
        <v>0.373</v>
      </c>
      <c r="E157">
        <v>1.3742000000000001</v>
      </c>
      <c r="G157" s="3">
        <f t="shared" si="11"/>
        <v>0.51257660000000005</v>
      </c>
    </row>
    <row r="158" spans="1:7" x14ac:dyDescent="0.35">
      <c r="A158" s="1">
        <v>46022</v>
      </c>
      <c r="C158" s="25">
        <v>0.373</v>
      </c>
      <c r="E158">
        <v>1.3978999999999999</v>
      </c>
      <c r="G158" s="3">
        <f t="shared" si="11"/>
        <v>0.52141669999999996</v>
      </c>
    </row>
    <row r="159" spans="1:7" x14ac:dyDescent="0.35">
      <c r="C159" s="25"/>
      <c r="G159" s="3"/>
    </row>
    <row r="160" spans="1:7" ht="15" thickBot="1" x14ac:dyDescent="0.4">
      <c r="A160" t="s">
        <v>64</v>
      </c>
      <c r="G160" s="5">
        <f>SUM(G155:G159)+0.00001</f>
        <v>2.0857141000000001</v>
      </c>
    </row>
    <row r="161" ht="15" thickTop="1" x14ac:dyDescent="0.35"/>
  </sheetData>
  <pageMargins left="0.7" right="0.7" top="0.75" bottom="0.75" header="0.3" footer="0.3"/>
  <pageSetup orientation="portrait" r:id="rId1"/>
  <customProperties>
    <customPr name="OrphanNamesChecke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ACB as at December 31, 2024</vt:lpstr>
      <vt:lpstr>Distributions 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dgrosman</dc:creator>
  <cp:lastModifiedBy>Ha, Jiayi</cp:lastModifiedBy>
  <cp:lastPrinted>2013-07-08T19:04:16Z</cp:lastPrinted>
  <dcterms:created xsi:type="dcterms:W3CDTF">2011-07-13T16:16:36Z</dcterms:created>
  <dcterms:modified xsi:type="dcterms:W3CDTF">2026-03-02T20:11:19Z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